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51\share\定型業務\稼動数\2023稼働数\"/>
    </mc:Choice>
  </mc:AlternateContent>
  <xr:revisionPtr revIDLastSave="0" documentId="13_ncr:1_{AD7B2B7D-CF4A-4AB4-AB26-6E002E9E2C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総合" sheetId="16" r:id="rId1"/>
    <sheet name="本庁" sheetId="5" r:id="rId2"/>
    <sheet name="北部" sheetId="7" r:id="rId3"/>
    <sheet name="中央" sheetId="6" r:id="rId4"/>
    <sheet name="久里浜" sheetId="8" r:id="rId5"/>
    <sheet name="西部" sheetId="9" r:id="rId6"/>
    <sheet name="金沢" sheetId="17" r:id="rId7"/>
  </sheets>
  <definedNames>
    <definedName name="_xlnm.Print_Area" localSheetId="0">総合!$A$1:$T$50</definedName>
    <definedName name="_xlnm.Print_Area" localSheetId="1">本庁!$A$1:$T$43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7" l="1"/>
  <c r="C34" i="16"/>
  <c r="E34" i="16" s="1"/>
  <c r="D34" i="16"/>
  <c r="J28" i="8"/>
  <c r="L27" i="8"/>
  <c r="L25" i="8"/>
  <c r="L7" i="5"/>
  <c r="J8" i="5"/>
  <c r="C16" i="16" s="1"/>
  <c r="E16" i="16" s="1"/>
  <c r="K8" i="5"/>
  <c r="D16" i="16" s="1"/>
  <c r="J18" i="5"/>
  <c r="D22" i="5"/>
  <c r="C22" i="5"/>
  <c r="E17" i="9"/>
  <c r="D13" i="17" l="1"/>
  <c r="E25" i="9"/>
  <c r="J25" i="5"/>
  <c r="J22" i="5"/>
  <c r="C42" i="5"/>
  <c r="C38" i="5"/>
  <c r="C29" i="5"/>
  <c r="C13" i="5"/>
  <c r="C23" i="7"/>
  <c r="D23" i="7"/>
  <c r="E4" i="6" l="1"/>
  <c r="L19" i="6"/>
  <c r="L19" i="5" l="1"/>
  <c r="D20" i="8" l="1"/>
  <c r="L17" i="8"/>
  <c r="C34" i="9"/>
  <c r="D20" i="9" l="1"/>
  <c r="D18" i="6"/>
  <c r="C20" i="8" l="1"/>
  <c r="E20" i="8" s="1"/>
  <c r="K35" i="6"/>
  <c r="K18" i="5"/>
  <c r="E4" i="9"/>
  <c r="L26" i="8"/>
  <c r="E32" i="8"/>
  <c r="E27" i="7"/>
  <c r="L20" i="5"/>
  <c r="S5" i="6"/>
  <c r="L22" i="6"/>
  <c r="L17" i="6"/>
  <c r="E43" i="6"/>
  <c r="E15" i="6"/>
  <c r="E6" i="6"/>
  <c r="E36" i="6"/>
  <c r="D27" i="6" l="1"/>
  <c r="C22" i="6"/>
  <c r="D22" i="6"/>
  <c r="E21" i="6"/>
  <c r="E22" i="6" l="1"/>
  <c r="E24" i="7" l="1"/>
  <c r="L21" i="5"/>
  <c r="K22" i="5"/>
  <c r="L22" i="5" s="1"/>
  <c r="J7" i="6" l="1"/>
  <c r="L10" i="5" l="1"/>
  <c r="D6" i="9" l="1"/>
  <c r="E19" i="6" l="1"/>
  <c r="D29" i="7" l="1"/>
  <c r="E19" i="9" l="1"/>
  <c r="D24" i="8" l="1"/>
  <c r="C24" i="8"/>
  <c r="E6" i="8" l="1"/>
  <c r="E4" i="8"/>
  <c r="E11" i="8"/>
  <c r="K31" i="17" l="1"/>
  <c r="E41" i="17" l="1"/>
  <c r="K25" i="17"/>
  <c r="C27" i="8"/>
  <c r="D27" i="8"/>
  <c r="E22" i="8" l="1"/>
  <c r="L24" i="5" l="1"/>
  <c r="R14" i="16" l="1"/>
  <c r="R13" i="16"/>
  <c r="Q14" i="16"/>
  <c r="Q13" i="16"/>
  <c r="K26" i="17" l="1"/>
  <c r="K37" i="17" l="1"/>
  <c r="K9" i="9" l="1"/>
  <c r="R12" i="16" s="1"/>
  <c r="J9" i="9"/>
  <c r="Q12" i="16" s="1"/>
  <c r="L7" i="9"/>
  <c r="L8" i="9"/>
  <c r="L10" i="9"/>
  <c r="L11" i="9"/>
  <c r="E23" i="17" l="1"/>
  <c r="E21" i="7" l="1"/>
  <c r="E22" i="7"/>
  <c r="E25" i="7" l="1"/>
  <c r="Q6" i="6" l="1"/>
  <c r="J17" i="16" s="1"/>
  <c r="R6" i="6"/>
  <c r="K17" i="16" s="1"/>
  <c r="K37" i="6"/>
  <c r="K15" i="16" s="1"/>
  <c r="J37" i="6"/>
  <c r="J15" i="16" s="1"/>
  <c r="S4" i="6"/>
  <c r="L44" i="6"/>
  <c r="L43" i="6"/>
  <c r="K42" i="6"/>
  <c r="J42" i="6"/>
  <c r="L41" i="6"/>
  <c r="L40" i="6"/>
  <c r="L39" i="6"/>
  <c r="L38" i="6"/>
  <c r="E33" i="7"/>
  <c r="E38" i="9"/>
  <c r="E39" i="9"/>
  <c r="L15" i="16" l="1"/>
  <c r="K16" i="16"/>
  <c r="L42" i="6"/>
  <c r="S6" i="6"/>
  <c r="J16" i="16"/>
  <c r="L17" i="16"/>
  <c r="L4" i="8"/>
  <c r="E29" i="8"/>
  <c r="L16" i="16" l="1"/>
  <c r="K42" i="17"/>
  <c r="L15" i="8" l="1"/>
  <c r="Q7" i="17" l="1"/>
  <c r="D40" i="16" l="1"/>
  <c r="D41" i="16"/>
  <c r="D39" i="16"/>
  <c r="D38" i="16"/>
  <c r="D37" i="16"/>
  <c r="D35" i="16"/>
  <c r="D33" i="16"/>
  <c r="C33" i="16"/>
  <c r="C41" i="16"/>
  <c r="C40" i="16"/>
  <c r="C39" i="16"/>
  <c r="C38" i="16"/>
  <c r="C37" i="16"/>
  <c r="C35" i="16"/>
  <c r="E32" i="5"/>
  <c r="D35" i="7" l="1"/>
  <c r="D36" i="16" s="1"/>
  <c r="C35" i="7"/>
  <c r="C36" i="16" s="1"/>
  <c r="D32" i="16"/>
  <c r="C29" i="7"/>
  <c r="C32" i="16" s="1"/>
  <c r="E30" i="7"/>
  <c r="E32" i="7"/>
  <c r="E34" i="7"/>
  <c r="E36" i="7"/>
  <c r="E37" i="7"/>
  <c r="L4" i="7"/>
  <c r="L5" i="7"/>
  <c r="L6" i="7"/>
  <c r="J26" i="6"/>
  <c r="E40" i="16"/>
  <c r="E41" i="16"/>
  <c r="E39" i="16"/>
  <c r="E37" i="16"/>
  <c r="D29" i="16"/>
  <c r="C29" i="16"/>
  <c r="E17" i="7"/>
  <c r="E18" i="7"/>
  <c r="E19" i="7"/>
  <c r="E20" i="7"/>
  <c r="E28" i="7"/>
  <c r="D15" i="7"/>
  <c r="D28" i="16" s="1"/>
  <c r="C15" i="7"/>
  <c r="C28" i="16" s="1"/>
  <c r="E16" i="7"/>
  <c r="C30" i="16"/>
  <c r="C26" i="7"/>
  <c r="C31" i="16" s="1"/>
  <c r="D26" i="7"/>
  <c r="D31" i="16" s="1"/>
  <c r="E13" i="7"/>
  <c r="E14" i="7"/>
  <c r="K6" i="16"/>
  <c r="D44" i="16"/>
  <c r="E29" i="16" l="1"/>
  <c r="E29" i="7"/>
  <c r="E31" i="16"/>
  <c r="E26" i="7"/>
  <c r="D30" i="16"/>
  <c r="E30" i="16" s="1"/>
  <c r="E23" i="7"/>
  <c r="E36" i="16"/>
  <c r="E35" i="7"/>
  <c r="E38" i="16"/>
  <c r="E33" i="16"/>
  <c r="E35" i="16"/>
  <c r="E28" i="16"/>
  <c r="E15" i="7"/>
  <c r="E32" i="16"/>
  <c r="E33" i="6"/>
  <c r="R11" i="16"/>
  <c r="R9" i="16"/>
  <c r="R7" i="16"/>
  <c r="R6" i="16"/>
  <c r="R4" i="16"/>
  <c r="J46" i="16"/>
  <c r="K46" i="16"/>
  <c r="K45" i="16"/>
  <c r="Q11" i="16"/>
  <c r="Q9" i="16"/>
  <c r="Q7" i="16"/>
  <c r="Q6" i="16"/>
  <c r="Q4" i="16"/>
  <c r="J45" i="16"/>
  <c r="K39" i="16"/>
  <c r="K32" i="16"/>
  <c r="K29" i="16"/>
  <c r="K27" i="16"/>
  <c r="J24" i="16"/>
  <c r="K24" i="16"/>
  <c r="K22" i="16"/>
  <c r="J39" i="16"/>
  <c r="J32" i="16"/>
  <c r="J29" i="16"/>
  <c r="J27" i="16"/>
  <c r="J26" i="16"/>
  <c r="J22" i="16"/>
  <c r="J6" i="16" l="1"/>
  <c r="C44" i="16"/>
  <c r="D25" i="16"/>
  <c r="C25" i="16"/>
  <c r="D23" i="16"/>
  <c r="C23" i="16"/>
  <c r="C22" i="16"/>
  <c r="D19" i="16"/>
  <c r="C19" i="16"/>
  <c r="D18" i="16"/>
  <c r="C18" i="16"/>
  <c r="D17" i="16"/>
  <c r="C17" i="16"/>
  <c r="D15" i="16"/>
  <c r="C15" i="16"/>
  <c r="E15" i="16" s="1"/>
  <c r="D12" i="16"/>
  <c r="C12" i="16"/>
  <c r="D7" i="16"/>
  <c r="C7" i="16"/>
  <c r="D10" i="16"/>
  <c r="C10" i="16"/>
  <c r="D6" i="16"/>
  <c r="C6" i="16"/>
  <c r="J37" i="8" l="1"/>
  <c r="J38" i="16" s="1"/>
  <c r="C7" i="8"/>
  <c r="J19" i="16" s="1"/>
  <c r="D7" i="8"/>
  <c r="K19" i="16" s="1"/>
  <c r="E8" i="8"/>
  <c r="E9" i="8"/>
  <c r="C10" i="8"/>
  <c r="J20" i="16" s="1"/>
  <c r="D10" i="8"/>
  <c r="K20" i="16" s="1"/>
  <c r="E12" i="8"/>
  <c r="E13" i="8"/>
  <c r="E14" i="8"/>
  <c r="C15" i="8"/>
  <c r="J21" i="16" s="1"/>
  <c r="D15" i="8"/>
  <c r="K21" i="16" s="1"/>
  <c r="E16" i="8"/>
  <c r="E17" i="8"/>
  <c r="E18" i="8"/>
  <c r="E19" i="8"/>
  <c r="J23" i="16"/>
  <c r="K23" i="16"/>
  <c r="E21" i="8"/>
  <c r="E23" i="8"/>
  <c r="E24" i="8" s="1"/>
  <c r="J25" i="16"/>
  <c r="K25" i="16"/>
  <c r="E25" i="8"/>
  <c r="E26" i="8"/>
  <c r="K26" i="16"/>
  <c r="L26" i="16" s="1"/>
  <c r="E28" i="8"/>
  <c r="E30" i="8"/>
  <c r="E31" i="8"/>
  <c r="C33" i="8"/>
  <c r="J28" i="16" s="1"/>
  <c r="D33" i="8"/>
  <c r="K28" i="16" s="1"/>
  <c r="E34" i="8"/>
  <c r="E35" i="8"/>
  <c r="E36" i="8"/>
  <c r="E37" i="8"/>
  <c r="E38" i="8"/>
  <c r="E39" i="8"/>
  <c r="C40" i="8"/>
  <c r="J30" i="16" s="1"/>
  <c r="D40" i="8"/>
  <c r="K30" i="16" s="1"/>
  <c r="E26" i="5"/>
  <c r="E25" i="5"/>
  <c r="C15" i="9"/>
  <c r="J43" i="16" s="1"/>
  <c r="C6" i="9"/>
  <c r="J41" i="16" s="1"/>
  <c r="C10" i="9"/>
  <c r="J42" i="16" s="1"/>
  <c r="C20" i="9"/>
  <c r="J44" i="16" s="1"/>
  <c r="C26" i="9"/>
  <c r="C41" i="9"/>
  <c r="Q10" i="16" s="1"/>
  <c r="C9" i="16"/>
  <c r="C8" i="5"/>
  <c r="C5" i="16"/>
  <c r="C8" i="16"/>
  <c r="C34" i="5"/>
  <c r="C11" i="16" s="1"/>
  <c r="C13" i="16"/>
  <c r="C14" i="16"/>
  <c r="C21" i="16"/>
  <c r="J34" i="8"/>
  <c r="J37" i="16" s="1"/>
  <c r="J6" i="8"/>
  <c r="J31" i="16" s="1"/>
  <c r="J16" i="8"/>
  <c r="J33" i="16" s="1"/>
  <c r="J19" i="8"/>
  <c r="J34" i="16" s="1"/>
  <c r="J24" i="8"/>
  <c r="J35" i="16" s="1"/>
  <c r="J36" i="16"/>
  <c r="C8" i="7"/>
  <c r="C11" i="7"/>
  <c r="C27" i="16" s="1"/>
  <c r="J14" i="6"/>
  <c r="J10" i="16" s="1"/>
  <c r="J20" i="6"/>
  <c r="J11" i="16" s="1"/>
  <c r="J12" i="16"/>
  <c r="J29" i="6"/>
  <c r="J13" i="16" s="1"/>
  <c r="J35" i="6"/>
  <c r="C40" i="6"/>
  <c r="J8" i="16" s="1"/>
  <c r="C35" i="6"/>
  <c r="J7" i="16" s="1"/>
  <c r="C27" i="6"/>
  <c r="J5" i="16" s="1"/>
  <c r="J4" i="16"/>
  <c r="C18" i="6"/>
  <c r="C12" i="6"/>
  <c r="C45" i="16" s="1"/>
  <c r="E24" i="5"/>
  <c r="J6" i="17"/>
  <c r="D6" i="17"/>
  <c r="D17" i="17"/>
  <c r="D22" i="17"/>
  <c r="D33" i="17"/>
  <c r="D37" i="17"/>
  <c r="D43" i="17"/>
  <c r="D46" i="17"/>
  <c r="J10" i="17"/>
  <c r="J14" i="17"/>
  <c r="J23" i="17"/>
  <c r="J32" i="17"/>
  <c r="J40" i="17"/>
  <c r="P6" i="17"/>
  <c r="P13" i="17"/>
  <c r="P18" i="17"/>
  <c r="O18" i="17"/>
  <c r="O13" i="17"/>
  <c r="K41" i="17"/>
  <c r="K43" i="17"/>
  <c r="K44" i="17"/>
  <c r="K45" i="17"/>
  <c r="K46" i="17"/>
  <c r="Q4" i="17"/>
  <c r="O6" i="17"/>
  <c r="K33" i="17"/>
  <c r="K34" i="17"/>
  <c r="K35" i="17"/>
  <c r="K36" i="17"/>
  <c r="K38" i="17"/>
  <c r="K39" i="17"/>
  <c r="I40" i="17"/>
  <c r="K27" i="17"/>
  <c r="K28" i="17"/>
  <c r="K29" i="17"/>
  <c r="K30" i="17"/>
  <c r="E44" i="17"/>
  <c r="E45" i="17"/>
  <c r="E39" i="17"/>
  <c r="E38" i="17"/>
  <c r="E40" i="17"/>
  <c r="E42" i="17"/>
  <c r="C43" i="17"/>
  <c r="E34" i="17"/>
  <c r="E35" i="17"/>
  <c r="E36" i="17"/>
  <c r="C37" i="17"/>
  <c r="C33" i="17"/>
  <c r="E20" i="17"/>
  <c r="E21" i="17"/>
  <c r="C22" i="17"/>
  <c r="E4" i="17"/>
  <c r="E5" i="17"/>
  <c r="C6" i="17"/>
  <c r="L36" i="8"/>
  <c r="L32" i="8"/>
  <c r="L33" i="8"/>
  <c r="L30" i="8"/>
  <c r="L31" i="8"/>
  <c r="L5" i="8"/>
  <c r="L6" i="8" s="1"/>
  <c r="L7" i="8"/>
  <c r="L8" i="8"/>
  <c r="L9" i="8"/>
  <c r="L10" i="8"/>
  <c r="L11" i="8"/>
  <c r="L12" i="8"/>
  <c r="L13" i="8"/>
  <c r="L14" i="8"/>
  <c r="L18" i="8"/>
  <c r="L20" i="8"/>
  <c r="L21" i="8"/>
  <c r="L22" i="8"/>
  <c r="L23" i="8"/>
  <c r="L38" i="8"/>
  <c r="E14" i="5"/>
  <c r="L5" i="5"/>
  <c r="L6" i="5"/>
  <c r="E23" i="5"/>
  <c r="E27" i="5"/>
  <c r="E28" i="5"/>
  <c r="E4" i="5"/>
  <c r="E5" i="5"/>
  <c r="E6" i="5"/>
  <c r="E7" i="5"/>
  <c r="E9" i="5"/>
  <c r="E10" i="5"/>
  <c r="E11" i="5"/>
  <c r="E12" i="5"/>
  <c r="E15" i="5"/>
  <c r="E16" i="5"/>
  <c r="E17" i="5"/>
  <c r="E18" i="5"/>
  <c r="E19" i="5"/>
  <c r="E20" i="5"/>
  <c r="E21" i="5"/>
  <c r="E30" i="5"/>
  <c r="E31" i="5"/>
  <c r="E33" i="5"/>
  <c r="E35" i="5"/>
  <c r="E37" i="5"/>
  <c r="E39" i="5"/>
  <c r="E40" i="5"/>
  <c r="E41" i="5"/>
  <c r="L4" i="5"/>
  <c r="L9" i="5"/>
  <c r="L11" i="5"/>
  <c r="D20" i="16"/>
  <c r="D21" i="16"/>
  <c r="L23" i="5"/>
  <c r="L26" i="5"/>
  <c r="E31" i="9"/>
  <c r="E29" i="9"/>
  <c r="E30" i="9"/>
  <c r="E32" i="9"/>
  <c r="E33" i="9"/>
  <c r="E13" i="9"/>
  <c r="E14" i="9"/>
  <c r="E11" i="9"/>
  <c r="E7" i="9"/>
  <c r="E8" i="9"/>
  <c r="E9" i="9"/>
  <c r="E16" i="9"/>
  <c r="E18" i="9"/>
  <c r="E21" i="9"/>
  <c r="E22" i="9"/>
  <c r="E23" i="9"/>
  <c r="E24" i="9"/>
  <c r="E27" i="9"/>
  <c r="E28" i="9"/>
  <c r="E35" i="9"/>
  <c r="E36" i="9"/>
  <c r="E37" i="9"/>
  <c r="E40" i="9"/>
  <c r="L5" i="9"/>
  <c r="L6" i="9"/>
  <c r="L4" i="9"/>
  <c r="E4" i="7"/>
  <c r="D8" i="7"/>
  <c r="E9" i="7"/>
  <c r="E10" i="7"/>
  <c r="E12" i="7"/>
  <c r="L4" i="6"/>
  <c r="L5" i="6"/>
  <c r="L6" i="6"/>
  <c r="E41" i="6"/>
  <c r="E42" i="6"/>
  <c r="E44" i="6"/>
  <c r="L8" i="6"/>
  <c r="L9" i="6"/>
  <c r="L10" i="6"/>
  <c r="L11" i="6"/>
  <c r="L13" i="6"/>
  <c r="L15" i="6"/>
  <c r="L16" i="6"/>
  <c r="L18" i="6"/>
  <c r="L21" i="6"/>
  <c r="L23" i="6"/>
  <c r="L24" i="6"/>
  <c r="L25" i="6"/>
  <c r="L27" i="6"/>
  <c r="L28" i="6"/>
  <c r="L30" i="6"/>
  <c r="L31" i="6"/>
  <c r="L32" i="6"/>
  <c r="L33" i="6"/>
  <c r="L34" i="6"/>
  <c r="L36" i="6"/>
  <c r="L37" i="6" s="1"/>
  <c r="E37" i="6"/>
  <c r="E38" i="6"/>
  <c r="E39" i="6"/>
  <c r="E29" i="6"/>
  <c r="E30" i="6"/>
  <c r="E31" i="6"/>
  <c r="E32" i="6"/>
  <c r="E34" i="6"/>
  <c r="E28" i="6"/>
  <c r="E23" i="6"/>
  <c r="E24" i="6"/>
  <c r="E26" i="6"/>
  <c r="E20" i="6"/>
  <c r="E13" i="6"/>
  <c r="E14" i="6"/>
  <c r="E16" i="6"/>
  <c r="E17" i="6"/>
  <c r="E5" i="6"/>
  <c r="E7" i="6"/>
  <c r="E8" i="6"/>
  <c r="E9" i="6"/>
  <c r="E10" i="6"/>
  <c r="E11" i="6"/>
  <c r="K37" i="8"/>
  <c r="K38" i="16" s="1"/>
  <c r="K34" i="8"/>
  <c r="K37" i="16" s="1"/>
  <c r="K6" i="8"/>
  <c r="K31" i="16" s="1"/>
  <c r="K16" i="8"/>
  <c r="K33" i="16" s="1"/>
  <c r="K19" i="8"/>
  <c r="K34" i="16" s="1"/>
  <c r="K24" i="8"/>
  <c r="K35" i="16" s="1"/>
  <c r="K28" i="8"/>
  <c r="D34" i="9"/>
  <c r="D15" i="9"/>
  <c r="K43" i="16" s="1"/>
  <c r="K41" i="16"/>
  <c r="D10" i="9"/>
  <c r="K42" i="16" s="1"/>
  <c r="K44" i="16"/>
  <c r="D26" i="9"/>
  <c r="R5" i="16" s="1"/>
  <c r="D41" i="9"/>
  <c r="R10" i="16" s="1"/>
  <c r="D29" i="5"/>
  <c r="D9" i="16" s="1"/>
  <c r="D8" i="5"/>
  <c r="D4" i="16" s="1"/>
  <c r="D13" i="5"/>
  <c r="D5" i="16" s="1"/>
  <c r="D8" i="16"/>
  <c r="D34" i="5"/>
  <c r="D11" i="16" s="1"/>
  <c r="D38" i="5"/>
  <c r="D13" i="16" s="1"/>
  <c r="D42" i="5"/>
  <c r="D14" i="16" s="1"/>
  <c r="K25" i="5"/>
  <c r="D22" i="16" s="1"/>
  <c r="E22" i="16" s="1"/>
  <c r="D11" i="7"/>
  <c r="K7" i="6"/>
  <c r="K14" i="6"/>
  <c r="K10" i="16" s="1"/>
  <c r="K20" i="6"/>
  <c r="K11" i="16" s="1"/>
  <c r="K26" i="6"/>
  <c r="K12" i="16" s="1"/>
  <c r="K29" i="6"/>
  <c r="K13" i="16" s="1"/>
  <c r="D40" i="6"/>
  <c r="K8" i="16" s="1"/>
  <c r="D35" i="6"/>
  <c r="K7" i="16" s="1"/>
  <c r="D46" i="16"/>
  <c r="D12" i="6"/>
  <c r="D45" i="16" s="1"/>
  <c r="E6" i="16"/>
  <c r="E7" i="16"/>
  <c r="E10" i="16"/>
  <c r="E12" i="16"/>
  <c r="E17" i="16"/>
  <c r="E18" i="16"/>
  <c r="E19" i="16"/>
  <c r="E23" i="16"/>
  <c r="I10" i="17"/>
  <c r="I23" i="17"/>
  <c r="C46" i="17"/>
  <c r="I6" i="17"/>
  <c r="C13" i="17"/>
  <c r="C17" i="17"/>
  <c r="I14" i="17"/>
  <c r="I32" i="17"/>
  <c r="E9" i="17"/>
  <c r="E24" i="17"/>
  <c r="E25" i="17"/>
  <c r="E26" i="17"/>
  <c r="E18" i="17"/>
  <c r="Q19" i="17"/>
  <c r="Q14" i="17"/>
  <c r="Q15" i="17"/>
  <c r="Q16" i="17"/>
  <c r="Q17" i="17"/>
  <c r="Q8" i="17"/>
  <c r="Q9" i="17"/>
  <c r="Q10" i="17"/>
  <c r="Q11" i="17"/>
  <c r="Q12" i="17"/>
  <c r="K24" i="17"/>
  <c r="K22" i="17"/>
  <c r="K21" i="17"/>
  <c r="K20" i="17"/>
  <c r="K19" i="17"/>
  <c r="K18" i="17"/>
  <c r="K15" i="17"/>
  <c r="E29" i="17"/>
  <c r="E30" i="17"/>
  <c r="E31" i="17"/>
  <c r="L13" i="5"/>
  <c r="L14" i="5"/>
  <c r="L15" i="5"/>
  <c r="L16" i="5"/>
  <c r="L17" i="5"/>
  <c r="E28" i="17"/>
  <c r="E32" i="17"/>
  <c r="K17" i="17"/>
  <c r="E25" i="16"/>
  <c r="E44" i="16"/>
  <c r="L6" i="16"/>
  <c r="K4" i="17"/>
  <c r="K5" i="17"/>
  <c r="E7" i="17"/>
  <c r="K7" i="17"/>
  <c r="E8" i="17"/>
  <c r="K8" i="17"/>
  <c r="K9" i="17"/>
  <c r="E10" i="17"/>
  <c r="E11" i="17"/>
  <c r="K11" i="17"/>
  <c r="E12" i="17"/>
  <c r="K12" i="17"/>
  <c r="K13" i="17"/>
  <c r="E14" i="17"/>
  <c r="E15" i="17"/>
  <c r="E16" i="17"/>
  <c r="K16" i="17"/>
  <c r="E19" i="17"/>
  <c r="R20" i="17"/>
  <c r="E27" i="17"/>
  <c r="L45" i="16"/>
  <c r="L46" i="16"/>
  <c r="S4" i="16"/>
  <c r="S6" i="16"/>
  <c r="S7" i="16"/>
  <c r="S9" i="16"/>
  <c r="S11" i="16"/>
  <c r="S13" i="16"/>
  <c r="S14" i="16"/>
  <c r="L22" i="16"/>
  <c r="L24" i="16"/>
  <c r="L27" i="16"/>
  <c r="L29" i="16"/>
  <c r="L32" i="16"/>
  <c r="L39" i="16"/>
  <c r="E5" i="7"/>
  <c r="E6" i="7"/>
  <c r="E7" i="7"/>
  <c r="L12" i="5"/>
  <c r="L8" i="5" l="1"/>
  <c r="D24" i="16"/>
  <c r="E22" i="5"/>
  <c r="L21" i="16"/>
  <c r="E15" i="8"/>
  <c r="C4" i="16"/>
  <c r="J41" i="5"/>
  <c r="L18" i="5"/>
  <c r="K36" i="7"/>
  <c r="L9" i="9"/>
  <c r="C46" i="16"/>
  <c r="E46" i="16" s="1"/>
  <c r="E18" i="6"/>
  <c r="E12" i="6"/>
  <c r="R8" i="6"/>
  <c r="E40" i="6"/>
  <c r="E35" i="6"/>
  <c r="E27" i="6"/>
  <c r="C20" i="16"/>
  <c r="E20" i="16" s="1"/>
  <c r="L37" i="16"/>
  <c r="L38" i="16"/>
  <c r="L8" i="16"/>
  <c r="L13" i="16"/>
  <c r="Q13" i="17"/>
  <c r="L28" i="16"/>
  <c r="K36" i="16"/>
  <c r="L36" i="16" s="1"/>
  <c r="K39" i="8"/>
  <c r="R8" i="16"/>
  <c r="K35" i="9"/>
  <c r="Q8" i="16"/>
  <c r="J35" i="9"/>
  <c r="L34" i="16"/>
  <c r="L42" i="16"/>
  <c r="S10" i="16"/>
  <c r="L10" i="16"/>
  <c r="L25" i="16"/>
  <c r="L44" i="16"/>
  <c r="L41" i="16"/>
  <c r="L43" i="16"/>
  <c r="E17" i="17"/>
  <c r="E13" i="16"/>
  <c r="E6" i="17"/>
  <c r="E40" i="8"/>
  <c r="E33" i="8"/>
  <c r="L7" i="16"/>
  <c r="L12" i="16"/>
  <c r="E6" i="9"/>
  <c r="L30" i="16"/>
  <c r="J9" i="16"/>
  <c r="Q8" i="6"/>
  <c r="L29" i="6"/>
  <c r="L20" i="6"/>
  <c r="K9" i="16"/>
  <c r="J14" i="16"/>
  <c r="K14" i="16"/>
  <c r="L35" i="6"/>
  <c r="L20" i="16"/>
  <c r="E8" i="5"/>
  <c r="K41" i="5"/>
  <c r="E14" i="16"/>
  <c r="E11" i="16"/>
  <c r="E9" i="16"/>
  <c r="L25" i="5"/>
  <c r="E46" i="17"/>
  <c r="E41" i="9"/>
  <c r="E37" i="17"/>
  <c r="E21" i="16"/>
  <c r="E4" i="16"/>
  <c r="K4" i="16"/>
  <c r="L4" i="16" s="1"/>
  <c r="K32" i="17"/>
  <c r="E26" i="9"/>
  <c r="Q5" i="16"/>
  <c r="S5" i="16" s="1"/>
  <c r="L19" i="16"/>
  <c r="L19" i="8"/>
  <c r="E20" i="9"/>
  <c r="L35" i="16"/>
  <c r="L33" i="16"/>
  <c r="L26" i="6"/>
  <c r="K40" i="17"/>
  <c r="O20" i="17"/>
  <c r="D26" i="16"/>
  <c r="J36" i="7"/>
  <c r="C26" i="16"/>
  <c r="C43" i="16" s="1"/>
  <c r="K14" i="17"/>
  <c r="L31" i="16"/>
  <c r="L23" i="16"/>
  <c r="E27" i="8"/>
  <c r="L16" i="8"/>
  <c r="L11" i="16"/>
  <c r="E38" i="5"/>
  <c r="E13" i="17"/>
  <c r="E22" i="17"/>
  <c r="Q18" i="17"/>
  <c r="E33" i="17"/>
  <c r="E15" i="9"/>
  <c r="E10" i="9"/>
  <c r="E34" i="9"/>
  <c r="E11" i="7"/>
  <c r="D27" i="16"/>
  <c r="E29" i="5"/>
  <c r="L34" i="8"/>
  <c r="L28" i="8"/>
  <c r="E43" i="17"/>
  <c r="E42" i="5"/>
  <c r="K5" i="16"/>
  <c r="K6" i="17"/>
  <c r="K23" i="17"/>
  <c r="E45" i="16"/>
  <c r="L24" i="8"/>
  <c r="E10" i="8"/>
  <c r="E8" i="16"/>
  <c r="L14" i="6"/>
  <c r="E7" i="8"/>
  <c r="Q6" i="17"/>
  <c r="K10" i="17"/>
  <c r="E13" i="5"/>
  <c r="J40" i="16"/>
  <c r="L37" i="8"/>
  <c r="E34" i="5"/>
  <c r="L7" i="6"/>
  <c r="E8" i="7"/>
  <c r="J39" i="8"/>
  <c r="E5" i="16"/>
  <c r="P20" i="17"/>
  <c r="E24" i="16" l="1"/>
  <c r="L41" i="5"/>
  <c r="C24" i="16"/>
  <c r="K40" i="16"/>
  <c r="S8" i="16"/>
  <c r="K18" i="16"/>
  <c r="L35" i="9"/>
  <c r="J18" i="16"/>
  <c r="L9" i="16"/>
  <c r="Q15" i="16"/>
  <c r="L5" i="16"/>
  <c r="S8" i="6"/>
  <c r="J38" i="9"/>
  <c r="L14" i="16"/>
  <c r="L40" i="16"/>
  <c r="K38" i="9"/>
  <c r="L36" i="7"/>
  <c r="E26" i="16"/>
  <c r="Q20" i="17"/>
  <c r="E27" i="16"/>
  <c r="D43" i="16"/>
  <c r="L39" i="8"/>
  <c r="R15" i="16"/>
  <c r="S12" i="16"/>
  <c r="L18" i="16" l="1"/>
  <c r="S15" i="16"/>
  <c r="Q16" i="16"/>
  <c r="L38" i="9"/>
  <c r="E43" i="16"/>
  <c r="R16" i="16"/>
  <c r="S16" i="16" l="1"/>
</calcChain>
</file>

<file path=xl/sharedStrings.xml><?xml version="1.0" encoding="utf-8"?>
<sst xmlns="http://schemas.openxmlformats.org/spreadsheetml/2006/main" count="846" uniqueCount="476">
  <si>
    <t>林４</t>
    <rPh sb="0" eb="1">
      <t>ハヤシ</t>
    </rPh>
    <phoneticPr fontId="2"/>
  </si>
  <si>
    <t>津久井２</t>
    <rPh sb="0" eb="3">
      <t>ツクイ</t>
    </rPh>
    <phoneticPr fontId="2"/>
  </si>
  <si>
    <t>林５</t>
    <rPh sb="0" eb="1">
      <t>ハヤシ</t>
    </rPh>
    <phoneticPr fontId="2"/>
  </si>
  <si>
    <t>津久井３</t>
    <rPh sb="0" eb="3">
      <t>ツクイ</t>
    </rPh>
    <phoneticPr fontId="2"/>
  </si>
  <si>
    <t>長沢１</t>
    <rPh sb="0" eb="2">
      <t>ナガサワ</t>
    </rPh>
    <phoneticPr fontId="2"/>
  </si>
  <si>
    <t>長井１</t>
    <rPh sb="0" eb="2">
      <t>ナガイ</t>
    </rPh>
    <phoneticPr fontId="2"/>
  </si>
  <si>
    <t>長沢２</t>
    <rPh sb="0" eb="2">
      <t>ナガサワ</t>
    </rPh>
    <phoneticPr fontId="2"/>
  </si>
  <si>
    <t>長沢３</t>
    <rPh sb="0" eb="2">
      <t>ナガサワ</t>
    </rPh>
    <phoneticPr fontId="2"/>
  </si>
  <si>
    <t>長井３</t>
    <rPh sb="0" eb="2">
      <t>ナガイ</t>
    </rPh>
    <phoneticPr fontId="2"/>
  </si>
  <si>
    <t>長沢４</t>
    <rPh sb="0" eb="2">
      <t>ナガサワ</t>
    </rPh>
    <phoneticPr fontId="2"/>
  </si>
  <si>
    <t>野比１</t>
    <rPh sb="0" eb="2">
      <t>ノビ</t>
    </rPh>
    <phoneticPr fontId="2"/>
  </si>
  <si>
    <t>野比２</t>
    <rPh sb="0" eb="2">
      <t>ノビ</t>
    </rPh>
    <phoneticPr fontId="2"/>
  </si>
  <si>
    <t>太田和１</t>
    <rPh sb="0" eb="3">
      <t>オオタワ</t>
    </rPh>
    <phoneticPr fontId="2"/>
  </si>
  <si>
    <t>太田和２</t>
    <rPh sb="0" eb="3">
      <t>オオタワ</t>
    </rPh>
    <phoneticPr fontId="2"/>
  </si>
  <si>
    <t>武１</t>
    <rPh sb="0" eb="1">
      <t>タケ</t>
    </rPh>
    <phoneticPr fontId="2"/>
  </si>
  <si>
    <t>武２</t>
    <rPh sb="0" eb="1">
      <t>タケ</t>
    </rPh>
    <phoneticPr fontId="2"/>
  </si>
  <si>
    <t>西部エリア合計</t>
    <rPh sb="0" eb="2">
      <t>セイブ</t>
    </rPh>
    <rPh sb="5" eb="7">
      <t>ゴウケイ</t>
    </rPh>
    <phoneticPr fontId="2"/>
  </si>
  <si>
    <t>武３</t>
    <rPh sb="0" eb="1">
      <t>タケ</t>
    </rPh>
    <phoneticPr fontId="2"/>
  </si>
  <si>
    <t>武４</t>
    <rPh sb="0" eb="1">
      <t>タケ</t>
    </rPh>
    <phoneticPr fontId="2"/>
  </si>
  <si>
    <t>武５</t>
    <rPh sb="0" eb="1">
      <t>タケ</t>
    </rPh>
    <phoneticPr fontId="2"/>
  </si>
  <si>
    <t>横須賀市総計</t>
    <rPh sb="0" eb="4">
      <t>ヨコスカシ</t>
    </rPh>
    <rPh sb="4" eb="6">
      <t>ソウケイ</t>
    </rPh>
    <phoneticPr fontId="2"/>
  </si>
  <si>
    <t>ハイランド</t>
    <phoneticPr fontId="2"/>
  </si>
  <si>
    <t>配布依頼エリア申込書</t>
  </si>
  <si>
    <t>＊ ご希望の配布エリアに○印、または依頼部数を記入して下さい</t>
    <rPh sb="3" eb="5">
      <t>キボウ</t>
    </rPh>
    <rPh sb="6" eb="8">
      <t>ハイフ</t>
    </rPh>
    <phoneticPr fontId="2"/>
  </si>
  <si>
    <t>配布申込日</t>
    <rPh sb="0" eb="2">
      <t>ハイフ</t>
    </rPh>
    <rPh sb="2" eb="4">
      <t>モウシコミ</t>
    </rPh>
    <rPh sb="4" eb="5">
      <t>ヒ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</si>
  <si>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</si>
  <si>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</si>
  <si>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軒並</t>
    <rPh sb="0" eb="2">
      <t>ノキナミ</t>
    </rPh>
    <phoneticPr fontId="2"/>
  </si>
  <si>
    <t>集合</t>
    <rPh sb="0" eb="2">
      <t>シュウゴウ</t>
    </rPh>
    <phoneticPr fontId="2"/>
  </si>
  <si>
    <t>依頼部数</t>
    <rPh sb="0" eb="2">
      <t>イライ</t>
    </rPh>
    <rPh sb="2" eb="4">
      <t>ブスウ</t>
    </rPh>
    <phoneticPr fontId="2"/>
  </si>
  <si>
    <t>NO</t>
    <phoneticPr fontId="2"/>
  </si>
  <si>
    <t>合計</t>
    <rPh sb="0" eb="2">
      <t>ゴウケイ</t>
    </rPh>
    <phoneticPr fontId="2"/>
  </si>
  <si>
    <t>ウィル・ポスティングサービス申込書</t>
    <rPh sb="14" eb="17">
      <t>モウシコミショ</t>
    </rPh>
    <phoneticPr fontId="2"/>
  </si>
  <si>
    <t>別紙サービス内容をご了承いただき配布エリアをご確認の上、下記に必要事項及び、署名・捺印をお願いします。</t>
    <rPh sb="0" eb="2">
      <t>ベッシ</t>
    </rPh>
    <rPh sb="6" eb="8">
      <t>ナイヨウ</t>
    </rPh>
    <rPh sb="10" eb="12">
      <t>リョウショウ</t>
    </rPh>
    <rPh sb="16" eb="18">
      <t>ハイフ</t>
    </rPh>
    <rPh sb="23" eb="25">
      <t>カクニン</t>
    </rPh>
    <rPh sb="26" eb="27">
      <t>ウエ</t>
    </rPh>
    <rPh sb="28" eb="30">
      <t>カキ</t>
    </rPh>
    <rPh sb="31" eb="33">
      <t>ヒツヨウ</t>
    </rPh>
    <rPh sb="33" eb="35">
      <t>ジコウ</t>
    </rPh>
    <rPh sb="35" eb="36">
      <t>オヨ</t>
    </rPh>
    <rPh sb="38" eb="40">
      <t>ショメイ</t>
    </rPh>
    <rPh sb="41" eb="43">
      <t>ナツイン</t>
    </rPh>
    <rPh sb="45" eb="46">
      <t>ネガ</t>
    </rPh>
    <phoneticPr fontId="2"/>
  </si>
  <si>
    <t>㊞　　</t>
    <phoneticPr fontId="2"/>
  </si>
  <si>
    <t>お客様ご連絡先</t>
    <rPh sb="1" eb="3">
      <t>キャクサマ</t>
    </rPh>
    <rPh sb="4" eb="7">
      <t>レンラクサキ</t>
    </rPh>
    <phoneticPr fontId="2"/>
  </si>
  <si>
    <t>TEL</t>
    <phoneticPr fontId="2"/>
  </si>
  <si>
    <t>FAX</t>
    <phoneticPr fontId="2"/>
  </si>
  <si>
    <t>配布期間</t>
    <rPh sb="0" eb="2">
      <t>ハイフ</t>
    </rPh>
    <rPh sb="2" eb="4">
      <t>キカン</t>
    </rPh>
    <phoneticPr fontId="2"/>
  </si>
  <si>
    <t>　　　／　  　　（　　 　） 　～　　　　／　　　　（　　 　）</t>
    <phoneticPr fontId="2"/>
  </si>
  <si>
    <t>広告サイズ</t>
    <rPh sb="0" eb="2">
      <t>コウコク</t>
    </rPh>
    <phoneticPr fontId="2"/>
  </si>
  <si>
    <t>Ｂ５　・　Ａ４　・　Ｂ４　・　Ａ３　・　その他　（　　　　　　　）</t>
    <rPh sb="22" eb="23">
      <t>タ</t>
    </rPh>
    <phoneticPr fontId="2"/>
  </si>
  <si>
    <t>配布選別</t>
    <rPh sb="0" eb="2">
      <t>ハイフ</t>
    </rPh>
    <rPh sb="2" eb="4">
      <t>センベツ</t>
    </rPh>
    <phoneticPr fontId="2"/>
  </si>
  <si>
    <t>戸建</t>
    <rPh sb="0" eb="2">
      <t>コダテ</t>
    </rPh>
    <phoneticPr fontId="2"/>
  </si>
  <si>
    <t>配布依頼部数</t>
    <rPh sb="0" eb="2">
      <t>ハイフ</t>
    </rPh>
    <rPh sb="2" eb="4">
      <t>イライ</t>
    </rPh>
    <rPh sb="4" eb="6">
      <t>ブスウ</t>
    </rPh>
    <phoneticPr fontId="2"/>
  </si>
  <si>
    <t>配布依頼単価</t>
    <rPh sb="0" eb="2">
      <t>ハイフ</t>
    </rPh>
    <rPh sb="2" eb="4">
      <t>イライ</t>
    </rPh>
    <rPh sb="4" eb="6">
      <t>タンカ</t>
    </rPh>
    <phoneticPr fontId="2"/>
  </si>
  <si>
    <t>納品日</t>
    <rPh sb="0" eb="2">
      <t>ノウヒン</t>
    </rPh>
    <rPh sb="2" eb="3">
      <t>ヒ</t>
    </rPh>
    <phoneticPr fontId="2"/>
  </si>
  <si>
    <t>／　　　（　　）　配送　引取　持込</t>
    <rPh sb="9" eb="11">
      <t>ハイソウ</t>
    </rPh>
    <rPh sb="12" eb="13">
      <t>ヒ</t>
    </rPh>
    <rPh sb="13" eb="14">
      <t>ト</t>
    </rPh>
    <rPh sb="15" eb="17">
      <t>モチコミ</t>
    </rPh>
    <phoneticPr fontId="2"/>
  </si>
  <si>
    <t>横須賀市金谷3-1-10東洋ビル金谷A103</t>
  </si>
  <si>
    <t>横須賀市総合</t>
    <rPh sb="0" eb="4">
      <t>ヨコスカシ</t>
    </rPh>
    <rPh sb="4" eb="6">
      <t>ソウゴウ</t>
    </rPh>
    <phoneticPr fontId="2"/>
  </si>
  <si>
    <t>配布エリア</t>
    <rPh sb="0" eb="2">
      <t>ハイフ</t>
    </rPh>
    <phoneticPr fontId="2"/>
  </si>
  <si>
    <t>金谷</t>
    <rPh sb="0" eb="2">
      <t>カナヤ</t>
    </rPh>
    <phoneticPr fontId="2"/>
  </si>
  <si>
    <t>上町</t>
    <rPh sb="0" eb="2">
      <t>ウワマチ</t>
    </rPh>
    <phoneticPr fontId="2"/>
  </si>
  <si>
    <t>衣笠栄町</t>
    <rPh sb="0" eb="2">
      <t>キヌガサ</t>
    </rPh>
    <rPh sb="2" eb="4">
      <t>サカエチョウ</t>
    </rPh>
    <phoneticPr fontId="2"/>
  </si>
  <si>
    <t>太田和</t>
    <rPh sb="0" eb="3">
      <t>オオタワ</t>
    </rPh>
    <phoneticPr fontId="2"/>
  </si>
  <si>
    <t>衣笠町</t>
    <rPh sb="0" eb="2">
      <t>キヌガサ</t>
    </rPh>
    <rPh sb="2" eb="3">
      <t>チョウ</t>
    </rPh>
    <phoneticPr fontId="2"/>
  </si>
  <si>
    <t>荻野</t>
    <rPh sb="0" eb="2">
      <t>オギノ</t>
    </rPh>
    <phoneticPr fontId="2"/>
  </si>
  <si>
    <t>小川町</t>
    <rPh sb="0" eb="3">
      <t>オガワチョウ</t>
    </rPh>
    <phoneticPr fontId="2"/>
  </si>
  <si>
    <t>公郷町</t>
    <rPh sb="0" eb="1">
      <t>コウ</t>
    </rPh>
    <rPh sb="1" eb="2">
      <t>ゴウ</t>
    </rPh>
    <rPh sb="2" eb="3">
      <t>チョウ</t>
    </rPh>
    <phoneticPr fontId="2"/>
  </si>
  <si>
    <t>坂本町</t>
    <rPh sb="0" eb="2">
      <t>サカモト</t>
    </rPh>
    <rPh sb="2" eb="3">
      <t>チョウ</t>
    </rPh>
    <phoneticPr fontId="2"/>
  </si>
  <si>
    <t>小矢部</t>
    <rPh sb="0" eb="3">
      <t>コヤベ</t>
    </rPh>
    <phoneticPr fontId="2"/>
  </si>
  <si>
    <t>武</t>
    <rPh sb="0" eb="1">
      <t>ブ</t>
    </rPh>
    <phoneticPr fontId="2"/>
  </si>
  <si>
    <t>佐野町</t>
    <rPh sb="0" eb="3">
      <t>サノチョウ</t>
    </rPh>
    <phoneticPr fontId="2"/>
  </si>
  <si>
    <t>平作</t>
    <rPh sb="0" eb="2">
      <t>ヒラサク</t>
    </rPh>
    <phoneticPr fontId="2"/>
  </si>
  <si>
    <t>汐入町</t>
    <rPh sb="0" eb="3">
      <t>シオイリチョウ</t>
    </rPh>
    <phoneticPr fontId="2"/>
  </si>
  <si>
    <t>森崎</t>
    <rPh sb="0" eb="2">
      <t>モリサキ</t>
    </rPh>
    <phoneticPr fontId="2"/>
  </si>
  <si>
    <t>林</t>
    <rPh sb="0" eb="1">
      <t>ハヤシ</t>
    </rPh>
    <phoneticPr fontId="2"/>
  </si>
  <si>
    <t>汐見台</t>
    <rPh sb="0" eb="3">
      <t>シオミダイ</t>
    </rPh>
    <phoneticPr fontId="2"/>
  </si>
  <si>
    <t>池田町</t>
    <rPh sb="0" eb="3">
      <t>イケダチョウ</t>
    </rPh>
    <phoneticPr fontId="2"/>
  </si>
  <si>
    <t>御幸浜</t>
    <rPh sb="0" eb="2">
      <t>ミユキ</t>
    </rPh>
    <rPh sb="2" eb="3">
      <t>ハマ</t>
    </rPh>
    <phoneticPr fontId="2"/>
  </si>
  <si>
    <t>田戸台</t>
    <rPh sb="0" eb="3">
      <t>タドダイ</t>
    </rPh>
    <phoneticPr fontId="2"/>
  </si>
  <si>
    <t>大津町</t>
    <rPh sb="0" eb="2">
      <t>オオツ</t>
    </rPh>
    <rPh sb="2" eb="3">
      <t>チョウ</t>
    </rPh>
    <phoneticPr fontId="2"/>
  </si>
  <si>
    <t>長井</t>
    <rPh sb="0" eb="2">
      <t>ナガイ</t>
    </rPh>
    <phoneticPr fontId="2"/>
  </si>
  <si>
    <t>鶴が丘</t>
    <rPh sb="0" eb="1">
      <t>ツル</t>
    </rPh>
    <rPh sb="2" eb="3">
      <t>オカ</t>
    </rPh>
    <phoneticPr fontId="2"/>
  </si>
  <si>
    <t>桜ヶ丘</t>
    <rPh sb="0" eb="3">
      <t>サクラガオカ</t>
    </rPh>
    <phoneticPr fontId="2"/>
  </si>
  <si>
    <t>山科台</t>
    <rPh sb="0" eb="3">
      <t>ヤマシナダイ</t>
    </rPh>
    <phoneticPr fontId="2"/>
  </si>
  <si>
    <t>日の出町</t>
    <rPh sb="0" eb="1">
      <t>ヒ</t>
    </rPh>
    <rPh sb="2" eb="4">
      <t>デチョウ</t>
    </rPh>
    <phoneticPr fontId="2"/>
  </si>
  <si>
    <t>根岸町</t>
    <rPh sb="0" eb="3">
      <t>ネギシチョウ</t>
    </rPh>
    <phoneticPr fontId="2"/>
  </si>
  <si>
    <t>湘南国際村</t>
    <rPh sb="0" eb="2">
      <t>ショウナン</t>
    </rPh>
    <rPh sb="2" eb="4">
      <t>コクサイ</t>
    </rPh>
    <rPh sb="4" eb="5">
      <t>ムラ</t>
    </rPh>
    <phoneticPr fontId="2"/>
  </si>
  <si>
    <t>深田台</t>
    <rPh sb="0" eb="3">
      <t>フカダダイ</t>
    </rPh>
    <phoneticPr fontId="2"/>
  </si>
  <si>
    <t>走水</t>
    <rPh sb="0" eb="2">
      <t>ハシリミズ</t>
    </rPh>
    <phoneticPr fontId="2"/>
  </si>
  <si>
    <t>西部合計</t>
    <rPh sb="0" eb="2">
      <t>セイブ</t>
    </rPh>
    <rPh sb="2" eb="4">
      <t>ゴウケイ</t>
    </rPh>
    <phoneticPr fontId="2"/>
  </si>
  <si>
    <t>富士見町</t>
    <rPh sb="0" eb="3">
      <t>フジミ</t>
    </rPh>
    <rPh sb="3" eb="4">
      <t>チョウ</t>
    </rPh>
    <phoneticPr fontId="2"/>
  </si>
  <si>
    <t>馬堀海岸</t>
    <rPh sb="0" eb="4">
      <t>マボリカイガン</t>
    </rPh>
    <phoneticPr fontId="2"/>
  </si>
  <si>
    <t>横須賀市合計</t>
    <rPh sb="0" eb="3">
      <t>ヨコスカ</t>
    </rPh>
    <rPh sb="3" eb="4">
      <t>シ</t>
    </rPh>
    <rPh sb="4" eb="6">
      <t>ゴウケイ</t>
    </rPh>
    <phoneticPr fontId="2"/>
  </si>
  <si>
    <t>平和台</t>
    <rPh sb="0" eb="3">
      <t>ヘイワダイ</t>
    </rPh>
    <phoneticPr fontId="2"/>
  </si>
  <si>
    <t>馬堀町</t>
    <rPh sb="0" eb="3">
      <t>マボリチョウ</t>
    </rPh>
    <phoneticPr fontId="2"/>
  </si>
  <si>
    <t>中央合計</t>
    <rPh sb="0" eb="2">
      <t>チュウオウ</t>
    </rPh>
    <rPh sb="2" eb="4">
      <t>ゴウケイ</t>
    </rPh>
    <phoneticPr fontId="2"/>
  </si>
  <si>
    <t>望洋台</t>
    <rPh sb="0" eb="3">
      <t>ボウヨウダイ</t>
    </rPh>
    <phoneticPr fontId="2"/>
  </si>
  <si>
    <t>浦賀丘</t>
    <rPh sb="0" eb="3">
      <t>ウラガオカ</t>
    </rPh>
    <phoneticPr fontId="2"/>
  </si>
  <si>
    <t>三春町</t>
    <rPh sb="0" eb="2">
      <t>ミハル</t>
    </rPh>
    <rPh sb="2" eb="3">
      <t>チョウ</t>
    </rPh>
    <phoneticPr fontId="2"/>
  </si>
  <si>
    <t>浦賀町</t>
    <rPh sb="0" eb="3">
      <t>ウラガチョウ</t>
    </rPh>
    <phoneticPr fontId="2"/>
  </si>
  <si>
    <t>安浦町</t>
    <rPh sb="0" eb="3">
      <t>ヤスウラチョウ</t>
    </rPh>
    <phoneticPr fontId="2"/>
  </si>
  <si>
    <t>浦上台</t>
    <rPh sb="0" eb="3">
      <t>ウラガミダイ</t>
    </rPh>
    <phoneticPr fontId="2"/>
  </si>
  <si>
    <t>米が浜通</t>
    <rPh sb="0" eb="1">
      <t>ヨネ</t>
    </rPh>
    <rPh sb="2" eb="3">
      <t>ハマ</t>
    </rPh>
    <rPh sb="3" eb="4">
      <t>トオリ</t>
    </rPh>
    <phoneticPr fontId="2"/>
  </si>
  <si>
    <t>小原台</t>
    <rPh sb="0" eb="3">
      <t>オバラダイ</t>
    </rPh>
    <phoneticPr fontId="2"/>
  </si>
  <si>
    <t>鴨居</t>
    <rPh sb="0" eb="2">
      <t>カモイ</t>
    </rPh>
    <phoneticPr fontId="2"/>
  </si>
  <si>
    <t>平成町</t>
    <rPh sb="0" eb="3">
      <t>ヘイセイチョウ</t>
    </rPh>
    <phoneticPr fontId="2"/>
  </si>
  <si>
    <t>本庁合計</t>
    <rPh sb="0" eb="2">
      <t>ホンチョウ</t>
    </rPh>
    <rPh sb="2" eb="4">
      <t>ゴウケイ</t>
    </rPh>
    <phoneticPr fontId="2"/>
  </si>
  <si>
    <t>東浦賀</t>
    <rPh sb="0" eb="1">
      <t>ヒガシ</t>
    </rPh>
    <rPh sb="1" eb="3">
      <t>ウラガ</t>
    </rPh>
    <phoneticPr fontId="2"/>
  </si>
  <si>
    <t>二葉</t>
    <rPh sb="0" eb="2">
      <t>フタバ</t>
    </rPh>
    <phoneticPr fontId="2"/>
  </si>
  <si>
    <t>追浜東町</t>
    <rPh sb="0" eb="2">
      <t>オッパマ</t>
    </rPh>
    <rPh sb="2" eb="3">
      <t>ヒガシ</t>
    </rPh>
    <rPh sb="3" eb="4">
      <t>チョウ</t>
    </rPh>
    <phoneticPr fontId="2"/>
  </si>
  <si>
    <t>南浦賀町</t>
    <rPh sb="0" eb="3">
      <t>ミナミウラガ</t>
    </rPh>
    <rPh sb="3" eb="4">
      <t>チョウ</t>
    </rPh>
    <phoneticPr fontId="2"/>
  </si>
  <si>
    <t>追浜本町</t>
    <rPh sb="0" eb="2">
      <t>オッパマ</t>
    </rPh>
    <rPh sb="2" eb="4">
      <t>ホンチョウ</t>
    </rPh>
    <phoneticPr fontId="2"/>
  </si>
  <si>
    <t>吉井</t>
    <rPh sb="0" eb="2">
      <t>ヨシイ</t>
    </rPh>
    <phoneticPr fontId="2"/>
  </si>
  <si>
    <t>追浜南町</t>
    <rPh sb="0" eb="4">
      <t>オッパマミナミチョウ</t>
    </rPh>
    <phoneticPr fontId="2"/>
  </si>
  <si>
    <t>光風台</t>
    <rPh sb="0" eb="3">
      <t>コウフウダイ</t>
    </rPh>
    <phoneticPr fontId="2"/>
  </si>
  <si>
    <t>岩戸</t>
    <rPh sb="0" eb="2">
      <t>イワト</t>
    </rPh>
    <phoneticPr fontId="2"/>
  </si>
  <si>
    <t>湘南鷹取</t>
    <rPh sb="0" eb="4">
      <t>ショウナンタカトリ</t>
    </rPh>
    <phoneticPr fontId="2"/>
  </si>
  <si>
    <t>久比里</t>
    <rPh sb="0" eb="3">
      <t>クビリ</t>
    </rPh>
    <phoneticPr fontId="2"/>
  </si>
  <si>
    <t>鷹取町</t>
    <rPh sb="0" eb="3">
      <t>タカトリチョウ</t>
    </rPh>
    <phoneticPr fontId="2"/>
  </si>
  <si>
    <t>久村</t>
    <rPh sb="0" eb="2">
      <t>クムラ</t>
    </rPh>
    <phoneticPr fontId="2"/>
  </si>
  <si>
    <t>浜見台</t>
    <rPh sb="0" eb="3">
      <t>ハマミダイ</t>
    </rPh>
    <phoneticPr fontId="2"/>
  </si>
  <si>
    <t>久里浜</t>
    <rPh sb="0" eb="3">
      <t>クリハマ</t>
    </rPh>
    <phoneticPr fontId="2"/>
  </si>
  <si>
    <t>久里浜台</t>
    <rPh sb="0" eb="4">
      <t>クリハマダイ</t>
    </rPh>
    <phoneticPr fontId="2"/>
  </si>
  <si>
    <t>佐原</t>
    <rPh sb="0" eb="2">
      <t>サハラ</t>
    </rPh>
    <phoneticPr fontId="2"/>
  </si>
  <si>
    <t>船越町</t>
    <rPh sb="0" eb="3">
      <t>フナコシチョウ</t>
    </rPh>
    <phoneticPr fontId="2"/>
  </si>
  <si>
    <t>長瀬</t>
    <rPh sb="0" eb="2">
      <t>ナガセ</t>
    </rPh>
    <phoneticPr fontId="2"/>
  </si>
  <si>
    <t>港が丘</t>
    <rPh sb="0" eb="1">
      <t>ミナト</t>
    </rPh>
    <rPh sb="2" eb="3">
      <t>オカ</t>
    </rPh>
    <phoneticPr fontId="2"/>
  </si>
  <si>
    <t>西逸見町</t>
    <rPh sb="0" eb="4">
      <t>ニシヘミチョウ</t>
    </rPh>
    <phoneticPr fontId="2"/>
  </si>
  <si>
    <t>舟倉</t>
    <rPh sb="0" eb="2">
      <t>フナクラ</t>
    </rPh>
    <phoneticPr fontId="2"/>
  </si>
  <si>
    <t>東逸見町</t>
    <rPh sb="0" eb="4">
      <t>ヒガシヘミチョウ</t>
    </rPh>
    <phoneticPr fontId="2"/>
  </si>
  <si>
    <t>若宮台</t>
    <rPh sb="0" eb="2">
      <t>ワカミヤ</t>
    </rPh>
    <rPh sb="2" eb="3">
      <t>ダイ</t>
    </rPh>
    <phoneticPr fontId="2"/>
  </si>
  <si>
    <t>吉倉町</t>
    <rPh sb="0" eb="3">
      <t>ヨシクラチョウ</t>
    </rPh>
    <phoneticPr fontId="2"/>
  </si>
  <si>
    <t>久里浜合計</t>
    <rPh sb="0" eb="3">
      <t>クリハマ</t>
    </rPh>
    <rPh sb="3" eb="5">
      <t>ゴウケイ</t>
    </rPh>
    <phoneticPr fontId="2"/>
  </si>
  <si>
    <t>安針台</t>
    <rPh sb="0" eb="3">
      <t>アンジンダイ</t>
    </rPh>
    <phoneticPr fontId="2"/>
  </si>
  <si>
    <t>粟田</t>
    <rPh sb="0" eb="2">
      <t>アワタ</t>
    </rPh>
    <phoneticPr fontId="2"/>
  </si>
  <si>
    <t>逸見が丘</t>
    <rPh sb="0" eb="2">
      <t>ヘミ</t>
    </rPh>
    <rPh sb="3" eb="4">
      <t>オカ</t>
    </rPh>
    <phoneticPr fontId="2"/>
  </si>
  <si>
    <t>津久井</t>
    <rPh sb="0" eb="3">
      <t>ツクイ</t>
    </rPh>
    <phoneticPr fontId="2"/>
  </si>
  <si>
    <t>北部合計</t>
    <rPh sb="0" eb="2">
      <t>ホクブ</t>
    </rPh>
    <rPh sb="2" eb="4">
      <t>ゴウケイ</t>
    </rPh>
    <phoneticPr fontId="2"/>
  </si>
  <si>
    <t>長沢</t>
    <rPh sb="0" eb="2">
      <t>ナガサワ</t>
    </rPh>
    <phoneticPr fontId="2"/>
  </si>
  <si>
    <t>阿部倉町</t>
    <rPh sb="0" eb="4">
      <t>アベクラチョウ</t>
    </rPh>
    <phoneticPr fontId="2"/>
  </si>
  <si>
    <t>野比</t>
    <rPh sb="0" eb="2">
      <t>ノビ</t>
    </rPh>
    <phoneticPr fontId="2"/>
  </si>
  <si>
    <t>池上</t>
    <rPh sb="0" eb="2">
      <t>イケガミ</t>
    </rPh>
    <phoneticPr fontId="2"/>
  </si>
  <si>
    <t>大矢部</t>
    <rPh sb="0" eb="3">
      <t>オオヤベ</t>
    </rPh>
    <phoneticPr fontId="2"/>
  </si>
  <si>
    <t>不入斗町２</t>
  </si>
  <si>
    <t>不入斗町３</t>
  </si>
  <si>
    <t>不入斗町４</t>
  </si>
  <si>
    <t>ハイランド２</t>
  </si>
  <si>
    <t>ハイランド３</t>
  </si>
  <si>
    <t>ハイランド４</t>
  </si>
  <si>
    <t>ハイランド５</t>
  </si>
  <si>
    <t>横須賀市本庁エリア</t>
    <rPh sb="0" eb="4">
      <t>ヨコスカシ</t>
    </rPh>
    <rPh sb="4" eb="6">
      <t>ホンチョウ</t>
    </rPh>
    <phoneticPr fontId="2"/>
  </si>
  <si>
    <t>鶴が丘２</t>
    <rPh sb="0" eb="1">
      <t>ツル</t>
    </rPh>
    <rPh sb="2" eb="3">
      <t>オカ</t>
    </rPh>
    <phoneticPr fontId="2"/>
  </si>
  <si>
    <t>日の出町１</t>
    <rPh sb="0" eb="1">
      <t>ヒ</t>
    </rPh>
    <rPh sb="2" eb="4">
      <t>デチョウ</t>
    </rPh>
    <phoneticPr fontId="2"/>
  </si>
  <si>
    <t>日の出町２</t>
    <rPh sb="0" eb="1">
      <t>ヒ</t>
    </rPh>
    <rPh sb="2" eb="4">
      <t>デチョウ</t>
    </rPh>
    <phoneticPr fontId="2"/>
  </si>
  <si>
    <t>日の出町３</t>
    <rPh sb="0" eb="1">
      <t>ヒ</t>
    </rPh>
    <rPh sb="2" eb="4">
      <t>デチョウ</t>
    </rPh>
    <phoneticPr fontId="2"/>
  </si>
  <si>
    <t>上町１</t>
    <rPh sb="0" eb="2">
      <t>ウワマチ</t>
    </rPh>
    <phoneticPr fontId="2"/>
  </si>
  <si>
    <t>上町２</t>
    <rPh sb="0" eb="2">
      <t>ウワマチ</t>
    </rPh>
    <phoneticPr fontId="2"/>
  </si>
  <si>
    <t>上町３</t>
    <rPh sb="0" eb="2">
      <t>ウワマチ</t>
    </rPh>
    <phoneticPr fontId="2"/>
  </si>
  <si>
    <t>富士見町１</t>
    <rPh sb="0" eb="4">
      <t>フジミチョウ</t>
    </rPh>
    <phoneticPr fontId="2"/>
  </si>
  <si>
    <t>上町４</t>
    <rPh sb="0" eb="2">
      <t>ウワマチ</t>
    </rPh>
    <phoneticPr fontId="2"/>
  </si>
  <si>
    <t>富士見町２</t>
    <rPh sb="0" eb="4">
      <t>フジミチョウ</t>
    </rPh>
    <phoneticPr fontId="2"/>
  </si>
  <si>
    <t>富士見町３</t>
    <rPh sb="0" eb="4">
      <t>フジミチョウ</t>
    </rPh>
    <phoneticPr fontId="2"/>
  </si>
  <si>
    <t>坂本町１</t>
    <rPh sb="0" eb="2">
      <t>サカモト</t>
    </rPh>
    <rPh sb="2" eb="3">
      <t>チョウ</t>
    </rPh>
    <phoneticPr fontId="2"/>
  </si>
  <si>
    <t>坂本町２</t>
    <rPh sb="0" eb="2">
      <t>サカモト</t>
    </rPh>
    <rPh sb="2" eb="3">
      <t>チョウ</t>
    </rPh>
    <phoneticPr fontId="2"/>
  </si>
  <si>
    <t>坂本町３</t>
    <rPh sb="0" eb="2">
      <t>サカモト</t>
    </rPh>
    <rPh sb="2" eb="3">
      <t>チョウ</t>
    </rPh>
    <phoneticPr fontId="2"/>
  </si>
  <si>
    <t>坂本町４</t>
    <rPh sb="0" eb="2">
      <t>サカモト</t>
    </rPh>
    <rPh sb="2" eb="3">
      <t>チョウ</t>
    </rPh>
    <phoneticPr fontId="2"/>
  </si>
  <si>
    <t>三春町１</t>
    <rPh sb="0" eb="2">
      <t>ミハル</t>
    </rPh>
    <rPh sb="2" eb="3">
      <t>チョウ</t>
    </rPh>
    <phoneticPr fontId="2"/>
  </si>
  <si>
    <t>坂本町５</t>
    <rPh sb="0" eb="2">
      <t>サカモト</t>
    </rPh>
    <rPh sb="2" eb="3">
      <t>チョウ</t>
    </rPh>
    <phoneticPr fontId="2"/>
  </si>
  <si>
    <t>三春町２</t>
    <rPh sb="0" eb="2">
      <t>ミハル</t>
    </rPh>
    <rPh sb="2" eb="3">
      <t>チョウ</t>
    </rPh>
    <phoneticPr fontId="2"/>
  </si>
  <si>
    <t>坂本町６</t>
    <rPh sb="0" eb="2">
      <t>サカモト</t>
    </rPh>
    <rPh sb="2" eb="3">
      <t>チョウ</t>
    </rPh>
    <phoneticPr fontId="2"/>
  </si>
  <si>
    <t>三春町３</t>
    <rPh sb="0" eb="2">
      <t>ミハル</t>
    </rPh>
    <rPh sb="2" eb="3">
      <t>チョウ</t>
    </rPh>
    <phoneticPr fontId="2"/>
  </si>
  <si>
    <t>三春町４</t>
    <rPh sb="0" eb="2">
      <t>ミハル</t>
    </rPh>
    <rPh sb="2" eb="3">
      <t>チョウ</t>
    </rPh>
    <phoneticPr fontId="2"/>
  </si>
  <si>
    <t>佐野町１</t>
    <rPh sb="0" eb="3">
      <t>サノチョウ</t>
    </rPh>
    <phoneticPr fontId="2"/>
  </si>
  <si>
    <t>三春町５</t>
    <rPh sb="0" eb="2">
      <t>ミハル</t>
    </rPh>
    <rPh sb="2" eb="3">
      <t>チョウ</t>
    </rPh>
    <phoneticPr fontId="2"/>
  </si>
  <si>
    <t>佐野町２</t>
    <rPh sb="0" eb="3">
      <t>サノチョウ</t>
    </rPh>
    <phoneticPr fontId="2"/>
  </si>
  <si>
    <t>三春町６</t>
    <rPh sb="0" eb="2">
      <t>ミハル</t>
    </rPh>
    <rPh sb="2" eb="3">
      <t>チョウ</t>
    </rPh>
    <phoneticPr fontId="2"/>
  </si>
  <si>
    <t>佐野町３</t>
    <rPh sb="0" eb="3">
      <t>サノチョウ</t>
    </rPh>
    <phoneticPr fontId="2"/>
  </si>
  <si>
    <t>佐野町４</t>
    <rPh sb="0" eb="3">
      <t>サノチョウ</t>
    </rPh>
    <phoneticPr fontId="2"/>
  </si>
  <si>
    <t>安浦町１</t>
    <rPh sb="0" eb="3">
      <t>ヤスウラチョウ</t>
    </rPh>
    <phoneticPr fontId="2"/>
  </si>
  <si>
    <t>佐野町５</t>
    <rPh sb="0" eb="3">
      <t>サノチョウ</t>
    </rPh>
    <phoneticPr fontId="2"/>
  </si>
  <si>
    <t>安浦町２</t>
    <rPh sb="0" eb="3">
      <t>ヤスウラチョウ</t>
    </rPh>
    <phoneticPr fontId="2"/>
  </si>
  <si>
    <t>佐野町６</t>
    <rPh sb="0" eb="3">
      <t>サノチョウ</t>
    </rPh>
    <phoneticPr fontId="2"/>
  </si>
  <si>
    <t>安浦町３</t>
    <rPh sb="0" eb="3">
      <t>ヤスウラチョウ</t>
    </rPh>
    <phoneticPr fontId="2"/>
  </si>
  <si>
    <t>米が浜通１</t>
    <rPh sb="0" eb="1">
      <t>ヨネ</t>
    </rPh>
    <rPh sb="2" eb="3">
      <t>ハマ</t>
    </rPh>
    <rPh sb="3" eb="4">
      <t>トオリ</t>
    </rPh>
    <phoneticPr fontId="2"/>
  </si>
  <si>
    <t>米が浜通２</t>
    <rPh sb="0" eb="1">
      <t>ヨネ</t>
    </rPh>
    <rPh sb="2" eb="3">
      <t>ハマ</t>
    </rPh>
    <rPh sb="3" eb="4">
      <t>トオリ</t>
    </rPh>
    <phoneticPr fontId="2"/>
  </si>
  <si>
    <t>汐見台１</t>
    <rPh sb="0" eb="3">
      <t>シオミダイ</t>
    </rPh>
    <phoneticPr fontId="2"/>
  </si>
  <si>
    <t>汐見台２</t>
    <rPh sb="0" eb="3">
      <t>シオミダイ</t>
    </rPh>
    <phoneticPr fontId="2"/>
  </si>
  <si>
    <t>汐見台３</t>
    <rPh sb="0" eb="3">
      <t>シオミダイ</t>
    </rPh>
    <phoneticPr fontId="2"/>
  </si>
  <si>
    <t>鶴が丘１</t>
    <rPh sb="0" eb="1">
      <t>ツル</t>
    </rPh>
    <rPh sb="2" eb="3">
      <t>オカ</t>
    </rPh>
    <phoneticPr fontId="2"/>
  </si>
  <si>
    <t>横須賀市中央エリア</t>
    <rPh sb="0" eb="4">
      <t>ヨコスカシ</t>
    </rPh>
    <rPh sb="4" eb="6">
      <t>チュウオウ</t>
    </rPh>
    <phoneticPr fontId="2"/>
  </si>
  <si>
    <t>平作６</t>
    <rPh sb="0" eb="2">
      <t>ヒラサク</t>
    </rPh>
    <phoneticPr fontId="2"/>
  </si>
  <si>
    <t>馬堀町２</t>
    <rPh sb="0" eb="3">
      <t>マボリチョウ</t>
    </rPh>
    <phoneticPr fontId="2"/>
  </si>
  <si>
    <t>池上１</t>
    <rPh sb="0" eb="2">
      <t>イケガミ</t>
    </rPh>
    <phoneticPr fontId="2"/>
  </si>
  <si>
    <t>平作７</t>
    <rPh sb="0" eb="2">
      <t>ヒラサク</t>
    </rPh>
    <phoneticPr fontId="2"/>
  </si>
  <si>
    <t>馬堀町３</t>
    <rPh sb="0" eb="3">
      <t>マボリチョウ</t>
    </rPh>
    <phoneticPr fontId="2"/>
  </si>
  <si>
    <t>池上２</t>
    <rPh sb="0" eb="2">
      <t>イケガミ</t>
    </rPh>
    <phoneticPr fontId="2"/>
  </si>
  <si>
    <t>平作８</t>
    <rPh sb="0" eb="2">
      <t>ヒラサク</t>
    </rPh>
    <phoneticPr fontId="2"/>
  </si>
  <si>
    <t>馬堀町４</t>
    <rPh sb="0" eb="3">
      <t>マボリチョウ</t>
    </rPh>
    <phoneticPr fontId="2"/>
  </si>
  <si>
    <t>池上３</t>
    <rPh sb="0" eb="2">
      <t>イケガミ</t>
    </rPh>
    <phoneticPr fontId="2"/>
  </si>
  <si>
    <t>池上４</t>
    <rPh sb="0" eb="2">
      <t>イケガミ</t>
    </rPh>
    <phoneticPr fontId="2"/>
  </si>
  <si>
    <t>森崎１</t>
    <rPh sb="0" eb="2">
      <t>モリサキ</t>
    </rPh>
    <phoneticPr fontId="2"/>
  </si>
  <si>
    <t>中央エリア計</t>
    <rPh sb="0" eb="2">
      <t>チュウオウ</t>
    </rPh>
    <rPh sb="5" eb="6">
      <t>ケイ</t>
    </rPh>
    <phoneticPr fontId="2"/>
  </si>
  <si>
    <t>池上５</t>
    <rPh sb="0" eb="2">
      <t>イケガミ</t>
    </rPh>
    <phoneticPr fontId="2"/>
  </si>
  <si>
    <t>森崎２</t>
    <rPh sb="0" eb="2">
      <t>モリサキ</t>
    </rPh>
    <phoneticPr fontId="2"/>
  </si>
  <si>
    <t>池上６</t>
    <rPh sb="0" eb="2">
      <t>イケガミ</t>
    </rPh>
    <phoneticPr fontId="2"/>
  </si>
  <si>
    <t>森崎３</t>
    <rPh sb="0" eb="2">
      <t>モリサキ</t>
    </rPh>
    <phoneticPr fontId="2"/>
  </si>
  <si>
    <t>池上７</t>
    <rPh sb="0" eb="2">
      <t>イケガミ</t>
    </rPh>
    <phoneticPr fontId="2"/>
  </si>
  <si>
    <t>森崎４</t>
    <rPh sb="0" eb="2">
      <t>モリサキ</t>
    </rPh>
    <phoneticPr fontId="2"/>
  </si>
  <si>
    <t>森崎５</t>
    <rPh sb="0" eb="2">
      <t>モリサキ</t>
    </rPh>
    <phoneticPr fontId="2"/>
  </si>
  <si>
    <t>大矢部１</t>
    <rPh sb="0" eb="3">
      <t>オオヤベ</t>
    </rPh>
    <phoneticPr fontId="2"/>
  </si>
  <si>
    <t>森崎６</t>
    <rPh sb="0" eb="2">
      <t>モリサキ</t>
    </rPh>
    <phoneticPr fontId="2"/>
  </si>
  <si>
    <t>大矢部２</t>
    <rPh sb="0" eb="3">
      <t>オオヤベ</t>
    </rPh>
    <phoneticPr fontId="2"/>
  </si>
  <si>
    <t>大矢部３</t>
    <rPh sb="0" eb="3">
      <t>オオヤベ</t>
    </rPh>
    <phoneticPr fontId="2"/>
  </si>
  <si>
    <t>池田町１</t>
    <rPh sb="0" eb="3">
      <t>イケダチョウ</t>
    </rPh>
    <phoneticPr fontId="2"/>
  </si>
  <si>
    <t>大矢部４</t>
    <rPh sb="0" eb="3">
      <t>オオヤベ</t>
    </rPh>
    <phoneticPr fontId="2"/>
  </si>
  <si>
    <t>池田町２</t>
    <rPh sb="0" eb="3">
      <t>イケダチョウ</t>
    </rPh>
    <phoneticPr fontId="2"/>
  </si>
  <si>
    <t>大矢部５</t>
    <rPh sb="0" eb="3">
      <t>オオヤベ</t>
    </rPh>
    <phoneticPr fontId="2"/>
  </si>
  <si>
    <t>池田町３</t>
    <rPh sb="0" eb="3">
      <t>イケダチョウ</t>
    </rPh>
    <phoneticPr fontId="2"/>
  </si>
  <si>
    <t>池田町５</t>
    <rPh sb="0" eb="3">
      <t>イケダチョウ</t>
    </rPh>
    <phoneticPr fontId="2"/>
  </si>
  <si>
    <t>金谷１</t>
    <rPh sb="0" eb="2">
      <t>カナヤ</t>
    </rPh>
    <phoneticPr fontId="2"/>
  </si>
  <si>
    <t>池田町６</t>
    <rPh sb="0" eb="3">
      <t>イケダチョウ</t>
    </rPh>
    <phoneticPr fontId="2"/>
  </si>
  <si>
    <t>金谷２</t>
    <rPh sb="0" eb="2">
      <t>カナヤ</t>
    </rPh>
    <phoneticPr fontId="2"/>
  </si>
  <si>
    <t>金谷３</t>
    <rPh sb="0" eb="2">
      <t>カナヤ</t>
    </rPh>
    <phoneticPr fontId="2"/>
  </si>
  <si>
    <t>大津町１</t>
    <rPh sb="0" eb="2">
      <t>オオツ</t>
    </rPh>
    <rPh sb="2" eb="3">
      <t>チョウ</t>
    </rPh>
    <phoneticPr fontId="2"/>
  </si>
  <si>
    <t>大津町２</t>
    <rPh sb="0" eb="2">
      <t>オオツ</t>
    </rPh>
    <rPh sb="2" eb="3">
      <t>チョウ</t>
    </rPh>
    <phoneticPr fontId="2"/>
  </si>
  <si>
    <t>衣笠栄町１</t>
    <rPh sb="0" eb="2">
      <t>キヌガサ</t>
    </rPh>
    <rPh sb="2" eb="4">
      <t>サカエチョウ</t>
    </rPh>
    <phoneticPr fontId="2"/>
  </si>
  <si>
    <t>大津町３</t>
    <rPh sb="0" eb="2">
      <t>オオツ</t>
    </rPh>
    <rPh sb="2" eb="3">
      <t>チョウ</t>
    </rPh>
    <phoneticPr fontId="2"/>
  </si>
  <si>
    <t>衣笠栄町２</t>
    <rPh sb="0" eb="2">
      <t>キヌガサ</t>
    </rPh>
    <rPh sb="2" eb="4">
      <t>サカエチョウ</t>
    </rPh>
    <phoneticPr fontId="2"/>
  </si>
  <si>
    <t>大津町４</t>
    <rPh sb="0" eb="2">
      <t>オオツ</t>
    </rPh>
    <rPh sb="2" eb="3">
      <t>チョウ</t>
    </rPh>
    <phoneticPr fontId="2"/>
  </si>
  <si>
    <t>衣笠栄町３</t>
    <rPh sb="0" eb="2">
      <t>キヌガサ</t>
    </rPh>
    <rPh sb="2" eb="4">
      <t>サカエチョウ</t>
    </rPh>
    <phoneticPr fontId="2"/>
  </si>
  <si>
    <t>大津町５</t>
    <rPh sb="0" eb="2">
      <t>オオツ</t>
    </rPh>
    <rPh sb="2" eb="3">
      <t>チョウ</t>
    </rPh>
    <phoneticPr fontId="2"/>
  </si>
  <si>
    <t>衣笠栄町４</t>
    <rPh sb="0" eb="2">
      <t>キヌガサ</t>
    </rPh>
    <rPh sb="2" eb="4">
      <t>サカエチョウ</t>
    </rPh>
    <phoneticPr fontId="2"/>
  </si>
  <si>
    <t>桜ヶ丘１</t>
    <rPh sb="0" eb="3">
      <t>サクラガオカ</t>
    </rPh>
    <phoneticPr fontId="2"/>
  </si>
  <si>
    <t>桜ヶ丘２</t>
    <rPh sb="0" eb="3">
      <t>サクラガオカ</t>
    </rPh>
    <phoneticPr fontId="2"/>
  </si>
  <si>
    <t>公郷町１</t>
    <rPh sb="0" eb="1">
      <t>コウ</t>
    </rPh>
    <rPh sb="1" eb="2">
      <t>ゴウ</t>
    </rPh>
    <rPh sb="2" eb="3">
      <t>チョウ</t>
    </rPh>
    <phoneticPr fontId="2"/>
  </si>
  <si>
    <t>公郷町２</t>
    <rPh sb="0" eb="1">
      <t>コウ</t>
    </rPh>
    <rPh sb="1" eb="2">
      <t>ゴウ</t>
    </rPh>
    <rPh sb="2" eb="3">
      <t>チョウ</t>
    </rPh>
    <phoneticPr fontId="2"/>
  </si>
  <si>
    <t>根岸町１</t>
    <rPh sb="0" eb="3">
      <t>ネギシチョウ</t>
    </rPh>
    <phoneticPr fontId="2"/>
  </si>
  <si>
    <t>公郷町３</t>
    <rPh sb="0" eb="1">
      <t>コウ</t>
    </rPh>
    <rPh sb="1" eb="2">
      <t>ゴウ</t>
    </rPh>
    <rPh sb="2" eb="3">
      <t>チョウ</t>
    </rPh>
    <phoneticPr fontId="2"/>
  </si>
  <si>
    <t>根岸町２</t>
    <rPh sb="0" eb="3">
      <t>ネギシチョウ</t>
    </rPh>
    <phoneticPr fontId="2"/>
  </si>
  <si>
    <t>公郷町４</t>
    <rPh sb="0" eb="1">
      <t>コウ</t>
    </rPh>
    <rPh sb="1" eb="2">
      <t>ゴウ</t>
    </rPh>
    <rPh sb="2" eb="3">
      <t>チョウ</t>
    </rPh>
    <phoneticPr fontId="2"/>
  </si>
  <si>
    <t>根岸町３</t>
    <rPh sb="0" eb="3">
      <t>ネギシチョウ</t>
    </rPh>
    <phoneticPr fontId="2"/>
  </si>
  <si>
    <t>公郷町５</t>
    <rPh sb="0" eb="1">
      <t>コウ</t>
    </rPh>
    <rPh sb="1" eb="2">
      <t>ゴウ</t>
    </rPh>
    <rPh sb="2" eb="3">
      <t>チョウ</t>
    </rPh>
    <phoneticPr fontId="2"/>
  </si>
  <si>
    <t>根岸町４</t>
    <rPh sb="0" eb="3">
      <t>ネギシチョウ</t>
    </rPh>
    <phoneticPr fontId="2"/>
  </si>
  <si>
    <t>公郷町６</t>
    <rPh sb="0" eb="1">
      <t>コウ</t>
    </rPh>
    <rPh sb="1" eb="2">
      <t>ゴウ</t>
    </rPh>
    <rPh sb="2" eb="3">
      <t>チョウ</t>
    </rPh>
    <phoneticPr fontId="2"/>
  </si>
  <si>
    <t>根岸町５</t>
    <rPh sb="0" eb="3">
      <t>ネギシチョウ</t>
    </rPh>
    <phoneticPr fontId="2"/>
  </si>
  <si>
    <t>小矢部１</t>
    <rPh sb="0" eb="3">
      <t>コヤベ</t>
    </rPh>
    <phoneticPr fontId="2"/>
  </si>
  <si>
    <t>小矢部２</t>
    <rPh sb="0" eb="3">
      <t>コヤベ</t>
    </rPh>
    <phoneticPr fontId="2"/>
  </si>
  <si>
    <t>小矢部３</t>
    <rPh sb="0" eb="3">
      <t>コヤベ</t>
    </rPh>
    <phoneticPr fontId="2"/>
  </si>
  <si>
    <t>小矢部４</t>
    <rPh sb="0" eb="3">
      <t>コヤベ</t>
    </rPh>
    <phoneticPr fontId="2"/>
  </si>
  <si>
    <t>馬堀海岸１</t>
    <rPh sb="0" eb="4">
      <t>マボリカイガン</t>
    </rPh>
    <phoneticPr fontId="2"/>
  </si>
  <si>
    <t>馬堀海岸２</t>
    <rPh sb="0" eb="4">
      <t>マボリカイガン</t>
    </rPh>
    <phoneticPr fontId="2"/>
  </si>
  <si>
    <t>平作１</t>
    <rPh sb="0" eb="2">
      <t>ヒラサク</t>
    </rPh>
    <phoneticPr fontId="2"/>
  </si>
  <si>
    <t>馬堀海岸３</t>
    <rPh sb="0" eb="4">
      <t>マボリカイガン</t>
    </rPh>
    <phoneticPr fontId="2"/>
  </si>
  <si>
    <t>平作２</t>
    <rPh sb="0" eb="2">
      <t>ヒラサク</t>
    </rPh>
    <phoneticPr fontId="2"/>
  </si>
  <si>
    <t>馬堀海岸４</t>
    <rPh sb="0" eb="4">
      <t>マボリカイガン</t>
    </rPh>
    <phoneticPr fontId="2"/>
  </si>
  <si>
    <t>平作３</t>
    <rPh sb="0" eb="2">
      <t>ヒラサク</t>
    </rPh>
    <phoneticPr fontId="2"/>
  </si>
  <si>
    <t>平作５</t>
    <rPh sb="0" eb="2">
      <t>ヒラサク</t>
    </rPh>
    <phoneticPr fontId="2"/>
  </si>
  <si>
    <t>馬堀町１</t>
    <rPh sb="0" eb="3">
      <t>マボリチョウ</t>
    </rPh>
    <phoneticPr fontId="2"/>
  </si>
  <si>
    <t>横須賀市北部エリア</t>
    <rPh sb="0" eb="4">
      <t>ヨコスカシ</t>
    </rPh>
    <rPh sb="4" eb="6">
      <t>ホクブ</t>
    </rPh>
    <phoneticPr fontId="2"/>
  </si>
  <si>
    <t>追浜東町１</t>
    <rPh sb="0" eb="4">
      <t>オッパマヒガシチョウ</t>
    </rPh>
    <phoneticPr fontId="2"/>
  </si>
  <si>
    <t>追浜東町２</t>
    <rPh sb="0" eb="4">
      <t>オッパマヒガシチョウ</t>
    </rPh>
    <phoneticPr fontId="2"/>
  </si>
  <si>
    <t>追浜東町３</t>
    <rPh sb="0" eb="4">
      <t>オッパマヒガシチョウ</t>
    </rPh>
    <phoneticPr fontId="2"/>
  </si>
  <si>
    <t>追浜本町１</t>
    <rPh sb="0" eb="2">
      <t>オッパマ</t>
    </rPh>
    <rPh sb="2" eb="4">
      <t>ホンチョウ</t>
    </rPh>
    <phoneticPr fontId="2"/>
  </si>
  <si>
    <t>追浜本町２</t>
    <rPh sb="0" eb="2">
      <t>オッパマ</t>
    </rPh>
    <rPh sb="2" eb="4">
      <t>ホンチョウ</t>
    </rPh>
    <phoneticPr fontId="2"/>
  </si>
  <si>
    <t>湘南鷹取１</t>
    <rPh sb="0" eb="4">
      <t>ショウナンタカトリ</t>
    </rPh>
    <phoneticPr fontId="2"/>
  </si>
  <si>
    <t>湘南鷹取２</t>
    <rPh sb="0" eb="4">
      <t>ショウナンタカトリ</t>
    </rPh>
    <phoneticPr fontId="2"/>
  </si>
  <si>
    <t>湘南鷹取３</t>
    <rPh sb="0" eb="4">
      <t>ショウナンタカトリ</t>
    </rPh>
    <phoneticPr fontId="2"/>
  </si>
  <si>
    <t>湘南鷹取４</t>
    <rPh sb="0" eb="4">
      <t>ショウナンタカトリ</t>
    </rPh>
    <phoneticPr fontId="2"/>
  </si>
  <si>
    <t>湘南鷹取５</t>
    <rPh sb="0" eb="4">
      <t>ショウナンタカトリ</t>
    </rPh>
    <phoneticPr fontId="2"/>
  </si>
  <si>
    <t>湘南鷹取６</t>
    <rPh sb="0" eb="4">
      <t>ショウナンタカトリ</t>
    </rPh>
    <phoneticPr fontId="2"/>
  </si>
  <si>
    <t>鷹取町１</t>
    <rPh sb="0" eb="3">
      <t>タカトリチョウ</t>
    </rPh>
    <phoneticPr fontId="2"/>
  </si>
  <si>
    <t>鷹取町２</t>
    <rPh sb="0" eb="3">
      <t>タカトリチョウ</t>
    </rPh>
    <phoneticPr fontId="2"/>
  </si>
  <si>
    <t>㈲ウィル</t>
    <phoneticPr fontId="2"/>
  </si>
  <si>
    <t>浦賀丘１</t>
    <rPh sb="0" eb="3">
      <t>ウラガオカ</t>
    </rPh>
    <phoneticPr fontId="2"/>
  </si>
  <si>
    <t>岩戸５</t>
    <rPh sb="0" eb="2">
      <t>イワト</t>
    </rPh>
    <phoneticPr fontId="2"/>
  </si>
  <si>
    <t>浦賀丘２</t>
    <rPh sb="0" eb="3">
      <t>ウラガオカ</t>
    </rPh>
    <phoneticPr fontId="2"/>
  </si>
  <si>
    <t>浦賀丘３</t>
    <rPh sb="0" eb="3">
      <t>ウラガオカ</t>
    </rPh>
    <phoneticPr fontId="2"/>
  </si>
  <si>
    <t>久比里１</t>
    <rPh sb="0" eb="3">
      <t>クビリ</t>
    </rPh>
    <phoneticPr fontId="2"/>
  </si>
  <si>
    <t>久比里２</t>
    <rPh sb="0" eb="3">
      <t>クビリ</t>
    </rPh>
    <phoneticPr fontId="2"/>
  </si>
  <si>
    <t>浦賀町５</t>
    <rPh sb="0" eb="3">
      <t>ウラガチョウ</t>
    </rPh>
    <phoneticPr fontId="2"/>
  </si>
  <si>
    <t>浦賀町６</t>
    <rPh sb="0" eb="3">
      <t>ウラガチョウ</t>
    </rPh>
    <phoneticPr fontId="2"/>
  </si>
  <si>
    <t>久里浜１</t>
    <rPh sb="0" eb="3">
      <t>クリハマ</t>
    </rPh>
    <phoneticPr fontId="2"/>
  </si>
  <si>
    <t>浦上台１</t>
    <rPh sb="0" eb="3">
      <t>ウラガミダイ</t>
    </rPh>
    <phoneticPr fontId="2"/>
  </si>
  <si>
    <t>久里浜２</t>
    <rPh sb="0" eb="3">
      <t>クリハマ</t>
    </rPh>
    <phoneticPr fontId="2"/>
  </si>
  <si>
    <t>浦上台２</t>
    <rPh sb="0" eb="3">
      <t>ウラガミダイ</t>
    </rPh>
    <phoneticPr fontId="2"/>
  </si>
  <si>
    <t>久里浜３</t>
    <rPh sb="0" eb="3">
      <t>クリハマ</t>
    </rPh>
    <phoneticPr fontId="2"/>
  </si>
  <si>
    <t>浦上台３</t>
    <rPh sb="0" eb="3">
      <t>ウラガミダイ</t>
    </rPh>
    <phoneticPr fontId="2"/>
  </si>
  <si>
    <t>久里浜４</t>
    <rPh sb="0" eb="3">
      <t>クリハマ</t>
    </rPh>
    <phoneticPr fontId="2"/>
  </si>
  <si>
    <t>浦上台４</t>
    <rPh sb="0" eb="3">
      <t>ウラガミダイ</t>
    </rPh>
    <phoneticPr fontId="2"/>
  </si>
  <si>
    <t>久里浜５</t>
    <rPh sb="0" eb="3">
      <t>クリハマ</t>
    </rPh>
    <phoneticPr fontId="2"/>
  </si>
  <si>
    <t>久里浜６</t>
    <rPh sb="0" eb="3">
      <t>クリハマ</t>
    </rPh>
    <phoneticPr fontId="2"/>
  </si>
  <si>
    <t>久里浜７</t>
    <rPh sb="0" eb="3">
      <t>クリハマ</t>
    </rPh>
    <phoneticPr fontId="2"/>
  </si>
  <si>
    <t>鴨居１</t>
    <rPh sb="0" eb="2">
      <t>カモイ</t>
    </rPh>
    <phoneticPr fontId="2"/>
  </si>
  <si>
    <t>久里浜８</t>
    <rPh sb="0" eb="3">
      <t>クリハマ</t>
    </rPh>
    <phoneticPr fontId="2"/>
  </si>
  <si>
    <t>鴨居２</t>
    <rPh sb="0" eb="2">
      <t>カモイ</t>
    </rPh>
    <phoneticPr fontId="2"/>
  </si>
  <si>
    <t>鴨居３</t>
    <rPh sb="0" eb="2">
      <t>カモイ</t>
    </rPh>
    <phoneticPr fontId="2"/>
  </si>
  <si>
    <t>久里浜台１</t>
    <rPh sb="0" eb="4">
      <t>クリハマダイ</t>
    </rPh>
    <phoneticPr fontId="2"/>
  </si>
  <si>
    <t>久里浜台２</t>
    <rPh sb="0" eb="4">
      <t>クリハマダイ</t>
    </rPh>
    <phoneticPr fontId="2"/>
  </si>
  <si>
    <t>佐原１</t>
    <rPh sb="0" eb="2">
      <t>サハラ</t>
    </rPh>
    <phoneticPr fontId="2"/>
  </si>
  <si>
    <t>佐原３</t>
    <rPh sb="0" eb="2">
      <t>サハラ</t>
    </rPh>
    <phoneticPr fontId="2"/>
  </si>
  <si>
    <t>佐原４</t>
    <rPh sb="0" eb="2">
      <t>サハラ</t>
    </rPh>
    <phoneticPr fontId="2"/>
  </si>
  <si>
    <t>佐原５</t>
    <rPh sb="0" eb="2">
      <t>サハラ</t>
    </rPh>
    <phoneticPr fontId="2"/>
  </si>
  <si>
    <t>東浦賀町１</t>
    <rPh sb="0" eb="4">
      <t>ヒガシウラガチョウ</t>
    </rPh>
    <phoneticPr fontId="2"/>
  </si>
  <si>
    <t>長瀬１</t>
    <rPh sb="0" eb="2">
      <t>ナガセ</t>
    </rPh>
    <phoneticPr fontId="2"/>
  </si>
  <si>
    <t>東浦賀町２</t>
    <rPh sb="0" eb="4">
      <t>ヒガシウラガチョウ</t>
    </rPh>
    <phoneticPr fontId="2"/>
  </si>
  <si>
    <t>長瀬２</t>
    <rPh sb="0" eb="2">
      <t>ナガセ</t>
    </rPh>
    <phoneticPr fontId="2"/>
  </si>
  <si>
    <t>長瀬３</t>
    <rPh sb="0" eb="2">
      <t>ナガセ</t>
    </rPh>
    <phoneticPr fontId="2"/>
  </si>
  <si>
    <t>二葉１</t>
    <rPh sb="0" eb="2">
      <t>フタバ</t>
    </rPh>
    <phoneticPr fontId="2"/>
  </si>
  <si>
    <t>二葉２</t>
    <rPh sb="0" eb="2">
      <t>フタバ</t>
    </rPh>
    <phoneticPr fontId="2"/>
  </si>
  <si>
    <t>吉井１</t>
    <rPh sb="0" eb="2">
      <t>ヨシイ</t>
    </rPh>
    <phoneticPr fontId="2"/>
  </si>
  <si>
    <t>吉井２</t>
    <rPh sb="0" eb="2">
      <t>ヨシイ</t>
    </rPh>
    <phoneticPr fontId="2"/>
  </si>
  <si>
    <t>吉井３</t>
    <rPh sb="0" eb="2">
      <t>ヨシイ</t>
    </rPh>
    <phoneticPr fontId="2"/>
  </si>
  <si>
    <t>吉井４</t>
    <rPh sb="0" eb="2">
      <t>ヨシイ</t>
    </rPh>
    <phoneticPr fontId="2"/>
  </si>
  <si>
    <t>舟倉１</t>
    <rPh sb="0" eb="2">
      <t>フナクラ</t>
    </rPh>
    <phoneticPr fontId="2"/>
  </si>
  <si>
    <t>舟倉２</t>
    <rPh sb="0" eb="2">
      <t>フナクラ</t>
    </rPh>
    <phoneticPr fontId="2"/>
  </si>
  <si>
    <t>岩戸１</t>
    <rPh sb="0" eb="2">
      <t>イワト</t>
    </rPh>
    <phoneticPr fontId="2"/>
  </si>
  <si>
    <t>岩戸２</t>
    <rPh sb="0" eb="2">
      <t>イワト</t>
    </rPh>
    <phoneticPr fontId="2"/>
  </si>
  <si>
    <t>岩戸３</t>
    <rPh sb="0" eb="2">
      <t>イワト</t>
    </rPh>
    <phoneticPr fontId="2"/>
  </si>
  <si>
    <t>久里浜エリア合計</t>
    <rPh sb="0" eb="3">
      <t>クリハマ</t>
    </rPh>
    <rPh sb="6" eb="8">
      <t>ゴウケイ</t>
    </rPh>
    <phoneticPr fontId="2"/>
  </si>
  <si>
    <t>岩戸４</t>
    <rPh sb="0" eb="2">
      <t>イワト</t>
    </rPh>
    <phoneticPr fontId="2"/>
  </si>
  <si>
    <t>粟田１</t>
    <rPh sb="0" eb="2">
      <t>アワタ</t>
    </rPh>
    <phoneticPr fontId="2"/>
  </si>
  <si>
    <t>林１</t>
    <rPh sb="0" eb="1">
      <t>ハヤシ</t>
    </rPh>
    <phoneticPr fontId="2"/>
  </si>
  <si>
    <t>粟田２</t>
    <rPh sb="0" eb="2">
      <t>アワタ</t>
    </rPh>
    <phoneticPr fontId="2"/>
  </si>
  <si>
    <t>林２</t>
    <rPh sb="0" eb="1">
      <t>ハヤシ</t>
    </rPh>
    <phoneticPr fontId="2"/>
  </si>
  <si>
    <t>林３</t>
    <rPh sb="0" eb="1">
      <t>ハヤシ</t>
    </rPh>
    <phoneticPr fontId="2"/>
  </si>
  <si>
    <t>津久井１</t>
    <rPh sb="0" eb="3">
      <t>ツクイ</t>
    </rPh>
    <phoneticPr fontId="2"/>
  </si>
  <si>
    <t>お客様名</t>
    <rPh sb="1" eb="3">
      <t>キャクサマ</t>
    </rPh>
    <rPh sb="3" eb="4">
      <t>メイ</t>
    </rPh>
    <phoneticPr fontId="2"/>
  </si>
  <si>
    <t>ご担当者様名</t>
    <rPh sb="1" eb="3">
      <t>タントウ</t>
    </rPh>
    <rPh sb="3" eb="4">
      <t>シャ</t>
    </rPh>
    <rPh sb="4" eb="5">
      <t>サマ</t>
    </rPh>
    <rPh sb="5" eb="6">
      <t>メイ</t>
    </rPh>
    <phoneticPr fontId="2"/>
  </si>
  <si>
    <t>　Ｂ５　・　Ａ４　・　Ｂ４　・　Ａ３　・　その他　（　　　　　　）</t>
    <rPh sb="23" eb="24">
      <t>タ</t>
    </rPh>
    <phoneticPr fontId="2"/>
  </si>
  <si>
    <t>Ｂ５　・　Ａ４　・　Ｂ４　・　Ａ３　・　その他　（　　　　　　）</t>
    <rPh sb="22" eb="23">
      <t>タ</t>
    </rPh>
    <phoneticPr fontId="2"/>
  </si>
  <si>
    <t>Ｂ５　・　Ａ４　・　Ｂ４　・　Ａ３　・　その他　（　　　　　）</t>
    <rPh sb="22" eb="23">
      <t>タ</t>
    </rPh>
    <phoneticPr fontId="2"/>
  </si>
  <si>
    <t>港が丘１</t>
    <rPh sb="0" eb="1">
      <t>ミナト</t>
    </rPh>
    <rPh sb="2" eb="3">
      <t>オカ</t>
    </rPh>
    <phoneticPr fontId="2"/>
  </si>
  <si>
    <t>港が丘２</t>
    <rPh sb="0" eb="1">
      <t>ミナト</t>
    </rPh>
    <rPh sb="2" eb="3">
      <t>オカ</t>
    </rPh>
    <phoneticPr fontId="2"/>
  </si>
  <si>
    <t>小計</t>
    <rPh sb="0" eb="2">
      <t>ショウケイ</t>
    </rPh>
    <phoneticPr fontId="2"/>
  </si>
  <si>
    <t>表中に記載の無いエリアへの配布は承っておりません。</t>
    <rPh sb="0" eb="1">
      <t>ヒョウ</t>
    </rPh>
    <rPh sb="1" eb="2">
      <t>チュウ</t>
    </rPh>
    <rPh sb="3" eb="5">
      <t>キサイ</t>
    </rPh>
    <rPh sb="6" eb="7">
      <t>ナ</t>
    </rPh>
    <rPh sb="13" eb="15">
      <t>ハイフ</t>
    </rPh>
    <rPh sb="16" eb="17">
      <t>ウケタマワ</t>
    </rPh>
    <phoneticPr fontId="2"/>
  </si>
  <si>
    <t>横須賀市久里浜エリア</t>
    <rPh sb="0" eb="4">
      <t>ヨコスカシ</t>
    </rPh>
    <rPh sb="4" eb="7">
      <t>クリハマ</t>
    </rPh>
    <phoneticPr fontId="2"/>
  </si>
  <si>
    <t>横須賀市西部エリア</t>
    <rPh sb="0" eb="4">
      <t>ヨコスカシ</t>
    </rPh>
    <rPh sb="4" eb="6">
      <t>セイブ</t>
    </rPh>
    <phoneticPr fontId="2"/>
  </si>
  <si>
    <t>エリア名</t>
    <rPh sb="3" eb="4">
      <t>メイ</t>
    </rPh>
    <phoneticPr fontId="2"/>
  </si>
  <si>
    <t>戸建</t>
    <rPh sb="0" eb="1">
      <t>ト</t>
    </rPh>
    <rPh sb="1" eb="2">
      <t>ダテ</t>
    </rPh>
    <phoneticPr fontId="2"/>
  </si>
  <si>
    <t>長浜１</t>
    <rPh sb="0" eb="2">
      <t>ナガハマ</t>
    </rPh>
    <phoneticPr fontId="2"/>
  </si>
  <si>
    <t>高舟台１</t>
    <rPh sb="0" eb="3">
      <t>タカフネダイ</t>
    </rPh>
    <phoneticPr fontId="2"/>
  </si>
  <si>
    <t>釜利谷東７</t>
    <rPh sb="0" eb="3">
      <t>カマリヤ</t>
    </rPh>
    <rPh sb="3" eb="4">
      <t>ヒガシ</t>
    </rPh>
    <phoneticPr fontId="2"/>
  </si>
  <si>
    <t>長浜２</t>
    <rPh sb="0" eb="2">
      <t>ナガハマ</t>
    </rPh>
    <phoneticPr fontId="2"/>
  </si>
  <si>
    <t>高舟台２</t>
    <rPh sb="0" eb="3">
      <t>タカフネダイ</t>
    </rPh>
    <phoneticPr fontId="2"/>
  </si>
  <si>
    <t>釜利谷東８</t>
    <rPh sb="0" eb="3">
      <t>カマリヤ</t>
    </rPh>
    <rPh sb="3" eb="4">
      <t>ヒガシ</t>
    </rPh>
    <phoneticPr fontId="2"/>
  </si>
  <si>
    <t>堀口</t>
    <rPh sb="0" eb="2">
      <t>ホリグチ</t>
    </rPh>
    <phoneticPr fontId="2"/>
  </si>
  <si>
    <t>東朝比奈１</t>
    <rPh sb="0" eb="4">
      <t>ヒガシアサヒナ</t>
    </rPh>
    <phoneticPr fontId="2"/>
  </si>
  <si>
    <t>釜利谷西１</t>
    <rPh sb="0" eb="3">
      <t>カマリヤ</t>
    </rPh>
    <rPh sb="3" eb="4">
      <t>ニシ</t>
    </rPh>
    <phoneticPr fontId="2"/>
  </si>
  <si>
    <t>片吹</t>
    <rPh sb="0" eb="1">
      <t>カタ</t>
    </rPh>
    <rPh sb="1" eb="2">
      <t>フ</t>
    </rPh>
    <phoneticPr fontId="2"/>
  </si>
  <si>
    <t>東朝比奈２</t>
    <rPh sb="0" eb="4">
      <t>ヒガシアサヒナ</t>
    </rPh>
    <phoneticPr fontId="2"/>
  </si>
  <si>
    <t>釜利谷西２</t>
    <rPh sb="0" eb="3">
      <t>カマリヤ</t>
    </rPh>
    <rPh sb="3" eb="4">
      <t>ニシ</t>
    </rPh>
    <phoneticPr fontId="2"/>
  </si>
  <si>
    <t>西柴１</t>
    <rPh sb="0" eb="1">
      <t>ニシ</t>
    </rPh>
    <rPh sb="1" eb="2">
      <t>シバ</t>
    </rPh>
    <phoneticPr fontId="2"/>
  </si>
  <si>
    <t>東朝比奈３</t>
    <rPh sb="0" eb="4">
      <t>ヒガシアサヒナ</t>
    </rPh>
    <phoneticPr fontId="2"/>
  </si>
  <si>
    <t>釜利谷西３</t>
    <rPh sb="0" eb="3">
      <t>カマリヤ</t>
    </rPh>
    <rPh sb="3" eb="4">
      <t>ニシ</t>
    </rPh>
    <phoneticPr fontId="2"/>
  </si>
  <si>
    <t>西柴２</t>
    <rPh sb="0" eb="1">
      <t>ニシ</t>
    </rPh>
    <rPh sb="1" eb="2">
      <t>シバ</t>
    </rPh>
    <phoneticPr fontId="2"/>
  </si>
  <si>
    <t>釜利谷西４</t>
    <rPh sb="0" eb="3">
      <t>カマリヤ</t>
    </rPh>
    <rPh sb="3" eb="4">
      <t>ニシ</t>
    </rPh>
    <phoneticPr fontId="2"/>
  </si>
  <si>
    <t>西柴３</t>
    <rPh sb="0" eb="1">
      <t>ニシ</t>
    </rPh>
    <rPh sb="1" eb="2">
      <t>シバ</t>
    </rPh>
    <phoneticPr fontId="2"/>
  </si>
  <si>
    <t>並木１</t>
    <rPh sb="0" eb="2">
      <t>ナミキ</t>
    </rPh>
    <phoneticPr fontId="2"/>
  </si>
  <si>
    <t>釜利谷西５</t>
    <rPh sb="0" eb="3">
      <t>カマリヤ</t>
    </rPh>
    <rPh sb="3" eb="4">
      <t>ニシ</t>
    </rPh>
    <phoneticPr fontId="2"/>
  </si>
  <si>
    <t>西柴４</t>
    <rPh sb="0" eb="1">
      <t>ニシ</t>
    </rPh>
    <rPh sb="1" eb="2">
      <t>シバ</t>
    </rPh>
    <phoneticPr fontId="2"/>
  </si>
  <si>
    <t>並木２</t>
    <rPh sb="0" eb="2">
      <t>ナミキ</t>
    </rPh>
    <phoneticPr fontId="2"/>
  </si>
  <si>
    <t>釜利谷西６</t>
    <rPh sb="0" eb="3">
      <t>カマリヤ</t>
    </rPh>
    <rPh sb="3" eb="4">
      <t>ニシ</t>
    </rPh>
    <phoneticPr fontId="2"/>
  </si>
  <si>
    <t>並木３</t>
    <rPh sb="0" eb="2">
      <t>ナミキ</t>
    </rPh>
    <phoneticPr fontId="2"/>
  </si>
  <si>
    <t>谷津町</t>
    <rPh sb="0" eb="2">
      <t>ヤツ</t>
    </rPh>
    <rPh sb="2" eb="3">
      <t>チョウ</t>
    </rPh>
    <phoneticPr fontId="2"/>
  </si>
  <si>
    <t>釜利谷南１</t>
    <rPh sb="0" eb="3">
      <t>カマリヤ</t>
    </rPh>
    <rPh sb="3" eb="4">
      <t>ミナミ</t>
    </rPh>
    <phoneticPr fontId="2"/>
  </si>
  <si>
    <t>泥亀１</t>
    <rPh sb="0" eb="2">
      <t>デイキ</t>
    </rPh>
    <phoneticPr fontId="2"/>
  </si>
  <si>
    <t>瀬戸</t>
    <rPh sb="0" eb="2">
      <t>セト</t>
    </rPh>
    <phoneticPr fontId="2"/>
  </si>
  <si>
    <t>釜利谷南２</t>
    <rPh sb="0" eb="3">
      <t>カマリヤ</t>
    </rPh>
    <rPh sb="3" eb="4">
      <t>ミナミ</t>
    </rPh>
    <phoneticPr fontId="2"/>
  </si>
  <si>
    <t>泥亀２</t>
    <rPh sb="0" eb="2">
      <t>デイキ</t>
    </rPh>
    <phoneticPr fontId="2"/>
  </si>
  <si>
    <t>柳町</t>
    <rPh sb="0" eb="1">
      <t>ヤナギ</t>
    </rPh>
    <rPh sb="1" eb="2">
      <t>チョウ</t>
    </rPh>
    <phoneticPr fontId="2"/>
  </si>
  <si>
    <t>釜利谷南３</t>
    <rPh sb="0" eb="3">
      <t>カマリヤ</t>
    </rPh>
    <rPh sb="3" eb="4">
      <t>ミナミ</t>
    </rPh>
    <phoneticPr fontId="2"/>
  </si>
  <si>
    <t>能見台１</t>
    <rPh sb="0" eb="3">
      <t>ノウケンダイ</t>
    </rPh>
    <phoneticPr fontId="2"/>
  </si>
  <si>
    <t>釜利谷南４</t>
    <rPh sb="0" eb="3">
      <t>カマリヤ</t>
    </rPh>
    <rPh sb="3" eb="4">
      <t>ミナミ</t>
    </rPh>
    <phoneticPr fontId="2"/>
  </si>
  <si>
    <t>柴町</t>
    <rPh sb="0" eb="1">
      <t>シバ</t>
    </rPh>
    <rPh sb="1" eb="2">
      <t>チョウ</t>
    </rPh>
    <phoneticPr fontId="2"/>
  </si>
  <si>
    <t>能見台２</t>
    <rPh sb="0" eb="3">
      <t>ノウケンダイ</t>
    </rPh>
    <phoneticPr fontId="2"/>
  </si>
  <si>
    <t>金沢町</t>
    <rPh sb="0" eb="3">
      <t>カナザワチョウ</t>
    </rPh>
    <phoneticPr fontId="2"/>
  </si>
  <si>
    <t>能見台３</t>
    <rPh sb="0" eb="3">
      <t>ノウケンダイ</t>
    </rPh>
    <phoneticPr fontId="2"/>
  </si>
  <si>
    <t>大川</t>
    <rPh sb="0" eb="2">
      <t>オオカワ</t>
    </rPh>
    <phoneticPr fontId="2"/>
  </si>
  <si>
    <t>寺前１</t>
    <rPh sb="0" eb="1">
      <t>テラ</t>
    </rPh>
    <rPh sb="1" eb="2">
      <t>ゼン</t>
    </rPh>
    <phoneticPr fontId="2"/>
  </si>
  <si>
    <t>能見台４</t>
    <rPh sb="0" eb="3">
      <t>ノウケンダイ</t>
    </rPh>
    <phoneticPr fontId="2"/>
  </si>
  <si>
    <t>金沢区合計</t>
    <rPh sb="0" eb="3">
      <t>カナザワク</t>
    </rPh>
    <rPh sb="3" eb="5">
      <t>ゴウケイ</t>
    </rPh>
    <phoneticPr fontId="2"/>
  </si>
  <si>
    <t>寺前２</t>
    <rPh sb="0" eb="1">
      <t>テラ</t>
    </rPh>
    <rPh sb="1" eb="2">
      <t>ゼン</t>
    </rPh>
    <phoneticPr fontId="2"/>
  </si>
  <si>
    <t>能見台５</t>
    <rPh sb="0" eb="3">
      <t>ノウケンダイ</t>
    </rPh>
    <phoneticPr fontId="2"/>
  </si>
  <si>
    <t>能見台６</t>
    <rPh sb="0" eb="3">
      <t>ノウケンダイ</t>
    </rPh>
    <phoneticPr fontId="2"/>
  </si>
  <si>
    <t>町屋町</t>
    <rPh sb="0" eb="2">
      <t>マチヤ</t>
    </rPh>
    <rPh sb="2" eb="3">
      <t>チョウ</t>
    </rPh>
    <phoneticPr fontId="2"/>
  </si>
  <si>
    <t>洲崎町</t>
    <rPh sb="0" eb="2">
      <t>スザキ</t>
    </rPh>
    <rPh sb="2" eb="3">
      <t>チョウ</t>
    </rPh>
    <phoneticPr fontId="2"/>
  </si>
  <si>
    <t>能見台通</t>
    <rPh sb="0" eb="3">
      <t>ノウケンダイ</t>
    </rPh>
    <rPh sb="3" eb="4">
      <t>ドオリ</t>
    </rPh>
    <phoneticPr fontId="2"/>
  </si>
  <si>
    <t>お客様名　ご担当者様名</t>
    <rPh sb="1" eb="3">
      <t>キャクサマ</t>
    </rPh>
    <rPh sb="3" eb="4">
      <t>メイ</t>
    </rPh>
    <rPh sb="6" eb="9">
      <t>タントウシャ</t>
    </rPh>
    <rPh sb="9" eb="10">
      <t>サマ</t>
    </rPh>
    <rPh sb="10" eb="11">
      <t>メイ</t>
    </rPh>
    <phoneticPr fontId="2"/>
  </si>
  <si>
    <t>平潟町</t>
    <rPh sb="0" eb="2">
      <t>ヒラガタ</t>
    </rPh>
    <rPh sb="2" eb="3">
      <t>チョウ</t>
    </rPh>
    <phoneticPr fontId="2"/>
  </si>
  <si>
    <t>能見台東</t>
    <rPh sb="0" eb="3">
      <t>ノウケンダイ</t>
    </rPh>
    <rPh sb="3" eb="4">
      <t>ヒガシ</t>
    </rPh>
    <phoneticPr fontId="2"/>
  </si>
  <si>
    <t>富岡東１</t>
    <rPh sb="0" eb="3">
      <t>トミオカヒガシ</t>
    </rPh>
    <phoneticPr fontId="2"/>
  </si>
  <si>
    <t>野島町</t>
    <rPh sb="0" eb="3">
      <t>ノジマチョウ</t>
    </rPh>
    <phoneticPr fontId="2"/>
  </si>
  <si>
    <t>富岡東２</t>
    <rPh sb="0" eb="3">
      <t>トミオカヒガシ</t>
    </rPh>
    <phoneticPr fontId="2"/>
  </si>
  <si>
    <t>六浦１</t>
    <rPh sb="0" eb="2">
      <t>ムツウラ</t>
    </rPh>
    <phoneticPr fontId="2"/>
  </si>
  <si>
    <t>富岡東３</t>
    <rPh sb="0" eb="3">
      <t>トミオカヒガシ</t>
    </rPh>
    <phoneticPr fontId="2"/>
  </si>
  <si>
    <t>六浦２</t>
    <rPh sb="0" eb="2">
      <t>ムツウラ</t>
    </rPh>
    <phoneticPr fontId="2"/>
  </si>
  <si>
    <t>富岡東４</t>
    <rPh sb="0" eb="3">
      <t>トミオカヒガシ</t>
    </rPh>
    <phoneticPr fontId="2"/>
  </si>
  <si>
    <t>六浦３</t>
    <rPh sb="0" eb="2">
      <t>ムツウラ</t>
    </rPh>
    <phoneticPr fontId="2"/>
  </si>
  <si>
    <t>富岡東５</t>
    <rPh sb="0" eb="3">
      <t>トミオカヒガシ</t>
    </rPh>
    <phoneticPr fontId="2"/>
  </si>
  <si>
    <t>六浦４</t>
    <rPh sb="0" eb="2">
      <t>ムツウラ</t>
    </rPh>
    <phoneticPr fontId="2"/>
  </si>
  <si>
    <t>富岡東６</t>
    <rPh sb="0" eb="3">
      <t>トミオカヒガシ</t>
    </rPh>
    <phoneticPr fontId="2"/>
  </si>
  <si>
    <t>六浦５</t>
    <rPh sb="0" eb="2">
      <t>ムツウラ</t>
    </rPh>
    <phoneticPr fontId="2"/>
  </si>
  <si>
    <t>富岡西１</t>
    <rPh sb="0" eb="2">
      <t>トミオカ</t>
    </rPh>
    <rPh sb="2" eb="3">
      <t>ニシ</t>
    </rPh>
    <phoneticPr fontId="2"/>
  </si>
  <si>
    <t>六浦東１</t>
    <rPh sb="0" eb="2">
      <t>ムツウラ</t>
    </rPh>
    <rPh sb="2" eb="3">
      <t>ヒガシ</t>
    </rPh>
    <phoneticPr fontId="2"/>
  </si>
  <si>
    <t>富岡西２</t>
    <rPh sb="0" eb="2">
      <t>トミオカ</t>
    </rPh>
    <rPh sb="2" eb="3">
      <t>ニシ</t>
    </rPh>
    <phoneticPr fontId="2"/>
  </si>
  <si>
    <t>六浦東２</t>
    <rPh sb="0" eb="2">
      <t>ムツウラ</t>
    </rPh>
    <rPh sb="2" eb="3">
      <t>ヒガシ</t>
    </rPh>
    <phoneticPr fontId="2"/>
  </si>
  <si>
    <t>富岡西３</t>
    <rPh sb="0" eb="2">
      <t>トミオカ</t>
    </rPh>
    <rPh sb="2" eb="3">
      <t>ニシ</t>
    </rPh>
    <phoneticPr fontId="2"/>
  </si>
  <si>
    <t>六浦東３</t>
    <rPh sb="0" eb="2">
      <t>ムツウラ</t>
    </rPh>
    <rPh sb="2" eb="3">
      <t>ヒガシ</t>
    </rPh>
    <phoneticPr fontId="2"/>
  </si>
  <si>
    <t>富岡西４</t>
    <rPh sb="0" eb="2">
      <t>トミオカ</t>
    </rPh>
    <rPh sb="2" eb="3">
      <t>ニシ</t>
    </rPh>
    <phoneticPr fontId="2"/>
  </si>
  <si>
    <t>富岡西５</t>
    <rPh sb="0" eb="2">
      <t>トミオカ</t>
    </rPh>
    <rPh sb="2" eb="3">
      <t>ニシ</t>
    </rPh>
    <phoneticPr fontId="2"/>
  </si>
  <si>
    <t>六浦南１</t>
    <rPh sb="0" eb="2">
      <t>ムツウラ</t>
    </rPh>
    <rPh sb="2" eb="3">
      <t>ミナミ</t>
    </rPh>
    <phoneticPr fontId="2"/>
  </si>
  <si>
    <t>富岡西６</t>
    <rPh sb="0" eb="2">
      <t>トミオカ</t>
    </rPh>
    <rPh sb="2" eb="3">
      <t>ニシ</t>
    </rPh>
    <phoneticPr fontId="2"/>
  </si>
  <si>
    <t>六浦南２</t>
    <rPh sb="0" eb="2">
      <t>ムツウラ</t>
    </rPh>
    <rPh sb="2" eb="3">
      <t>ミナミ</t>
    </rPh>
    <phoneticPr fontId="2"/>
  </si>
  <si>
    <t>富岡西７</t>
    <rPh sb="0" eb="2">
      <t>トミオカ</t>
    </rPh>
    <rPh sb="2" eb="3">
      <t>ニシ</t>
    </rPh>
    <phoneticPr fontId="2"/>
  </si>
  <si>
    <t>六浦南４</t>
    <rPh sb="0" eb="2">
      <t>ムツウラ</t>
    </rPh>
    <rPh sb="2" eb="3">
      <t>ミナミ</t>
    </rPh>
    <phoneticPr fontId="2"/>
  </si>
  <si>
    <t>釜利谷東１</t>
    <rPh sb="0" eb="3">
      <t>カマリヤ</t>
    </rPh>
    <rPh sb="3" eb="4">
      <t>ヒガシ</t>
    </rPh>
    <phoneticPr fontId="2"/>
  </si>
  <si>
    <t>六浦南５</t>
    <rPh sb="0" eb="2">
      <t>ムツウラ</t>
    </rPh>
    <rPh sb="2" eb="3">
      <t>ミナミ</t>
    </rPh>
    <phoneticPr fontId="2"/>
  </si>
  <si>
    <t>釜利谷東２</t>
    <rPh sb="0" eb="3">
      <t>カマリヤ</t>
    </rPh>
    <rPh sb="3" eb="4">
      <t>ヒガシ</t>
    </rPh>
    <phoneticPr fontId="2"/>
  </si>
  <si>
    <t>釜利谷東３</t>
    <rPh sb="0" eb="3">
      <t>カマリヤ</t>
    </rPh>
    <rPh sb="3" eb="4">
      <t>ヒガシ</t>
    </rPh>
    <phoneticPr fontId="2"/>
  </si>
  <si>
    <t>大道１</t>
    <rPh sb="0" eb="2">
      <t>ダイドウ</t>
    </rPh>
    <phoneticPr fontId="2"/>
  </si>
  <si>
    <t>釜利谷東４</t>
    <rPh sb="0" eb="3">
      <t>カマリヤ</t>
    </rPh>
    <rPh sb="3" eb="4">
      <t>ヒガシ</t>
    </rPh>
    <phoneticPr fontId="2"/>
  </si>
  <si>
    <t>大道２</t>
    <rPh sb="0" eb="2">
      <t>ダイドウ</t>
    </rPh>
    <phoneticPr fontId="2"/>
  </si>
  <si>
    <t>釜利谷東５</t>
    <rPh sb="0" eb="3">
      <t>カマリヤ</t>
    </rPh>
    <rPh sb="3" eb="4">
      <t>ヒガシ</t>
    </rPh>
    <phoneticPr fontId="2"/>
  </si>
  <si>
    <t>釜利谷東６</t>
    <rPh sb="0" eb="3">
      <t>カマリヤ</t>
    </rPh>
    <rPh sb="3" eb="4">
      <t>ヒガシ</t>
    </rPh>
    <phoneticPr fontId="2"/>
  </si>
  <si>
    <t>表中に記載の無いエリアへの配布は承っておりません。</t>
    <rPh sb="0" eb="1">
      <t>ヒョウ</t>
    </rPh>
    <rPh sb="3" eb="5">
      <t>キサイ</t>
    </rPh>
    <phoneticPr fontId="2"/>
  </si>
  <si>
    <t>野比３</t>
    <rPh sb="0" eb="2">
      <t>ノビ</t>
    </rPh>
    <phoneticPr fontId="2"/>
  </si>
  <si>
    <t>野比４</t>
    <rPh sb="0" eb="2">
      <t>ノビ</t>
    </rPh>
    <phoneticPr fontId="2"/>
  </si>
  <si>
    <t>追浜南町 1</t>
    <rPh sb="0" eb="4">
      <t>オッパマミナミチョウ</t>
    </rPh>
    <phoneticPr fontId="2"/>
  </si>
  <si>
    <t>追浜南町 2</t>
    <rPh sb="0" eb="4">
      <t>オッパマミナミチョウ</t>
    </rPh>
    <phoneticPr fontId="2"/>
  </si>
  <si>
    <t>追浜南町 3</t>
    <rPh sb="0" eb="4">
      <t>オッパマミナミチョウ</t>
    </rPh>
    <phoneticPr fontId="2"/>
  </si>
  <si>
    <t>TEL：046-852-6686　FAX：046-852-7630</t>
    <phoneticPr fontId="2"/>
  </si>
  <si>
    <t>浜見台1</t>
    <rPh sb="0" eb="3">
      <t>ハマミダイ</t>
    </rPh>
    <phoneticPr fontId="2"/>
  </si>
  <si>
    <t>浜見台2</t>
    <rPh sb="0" eb="3">
      <t>ハマミダイ</t>
    </rPh>
    <phoneticPr fontId="2"/>
  </si>
  <si>
    <t>長井５</t>
    <rPh sb="0" eb="2">
      <t>ナガイ</t>
    </rPh>
    <phoneticPr fontId="2"/>
  </si>
  <si>
    <t>NO</t>
    <phoneticPr fontId="2"/>
  </si>
  <si>
    <t>㊞　　</t>
    <phoneticPr fontId="2"/>
  </si>
  <si>
    <t>TEL</t>
    <phoneticPr fontId="2"/>
  </si>
  <si>
    <t>FAX</t>
    <phoneticPr fontId="2"/>
  </si>
  <si>
    <t>　　　／　  　　（　　 　） 　～　　　　／　　　　（　　 　）</t>
    <phoneticPr fontId="2"/>
  </si>
  <si>
    <t xml:space="preserve"> </t>
    <phoneticPr fontId="2"/>
  </si>
  <si>
    <t>㈲ウィル</t>
    <phoneticPr fontId="2"/>
  </si>
  <si>
    <t>TEL：046-852-6686　FAX：046-852-7630</t>
    <phoneticPr fontId="2"/>
  </si>
  <si>
    <t>㈲ウィル 横須賀市金谷3-1-10東洋ビル金谷A103</t>
    <phoneticPr fontId="2"/>
  </si>
  <si>
    <t>　　　／　  　　（　　 　） 　～　　　　／　　　　（　　 　）</t>
    <phoneticPr fontId="2"/>
  </si>
  <si>
    <t>㈲ウィル</t>
    <phoneticPr fontId="2"/>
  </si>
  <si>
    <t>TEL：046-852-6686　FAX：046-852-7630</t>
    <phoneticPr fontId="2"/>
  </si>
  <si>
    <t>不入斗町</t>
    <phoneticPr fontId="2"/>
  </si>
  <si>
    <t>㊞　　</t>
    <phoneticPr fontId="2"/>
  </si>
  <si>
    <t>FAX</t>
    <phoneticPr fontId="2"/>
  </si>
  <si>
    <t>　　　／　  　　（　　 　） 　～　　　　／　　　　（　　 　）</t>
    <phoneticPr fontId="2"/>
  </si>
  <si>
    <t>ｸﾞﾘｰﾝﾊｲﾂ</t>
    <phoneticPr fontId="2"/>
  </si>
  <si>
    <t>㈲ウィル　TEL：046-852-6686　FAX：046-852-7630</t>
    <phoneticPr fontId="2"/>
  </si>
  <si>
    <t>現在</t>
    <rPh sb="0" eb="2">
      <t>ゲンザイ</t>
    </rPh>
    <phoneticPr fontId="2"/>
  </si>
  <si>
    <t>ハイランド１</t>
    <phoneticPr fontId="2"/>
  </si>
  <si>
    <t>不入斗町１</t>
    <phoneticPr fontId="2"/>
  </si>
  <si>
    <t xml:space="preserve">→第4週の配布のみ承ります。(ご不明な場合はお問い合わせください。) </t>
  </si>
  <si>
    <t>NO</t>
    <phoneticPr fontId="2"/>
  </si>
  <si>
    <t>㊞　　</t>
    <phoneticPr fontId="2"/>
  </si>
  <si>
    <t>TEL</t>
    <phoneticPr fontId="2"/>
  </si>
  <si>
    <t>FAX</t>
    <phoneticPr fontId="2"/>
  </si>
  <si>
    <t>　　　／　  　　（　　 　） 　～　　　　／　　　　（　　 　）</t>
    <phoneticPr fontId="2"/>
  </si>
  <si>
    <t>㈲ ウィル TEL:046-852-6686　FAX:046-852-7630</t>
    <phoneticPr fontId="2"/>
  </si>
  <si>
    <t>長井２</t>
    <rPh sb="0" eb="2">
      <t>ナガイ</t>
    </rPh>
    <phoneticPr fontId="2"/>
  </si>
  <si>
    <t>六浦南３</t>
    <rPh sb="0" eb="2">
      <t>ムツウラ</t>
    </rPh>
    <rPh sb="2" eb="3">
      <t>ミナミ</t>
    </rPh>
    <phoneticPr fontId="2"/>
  </si>
  <si>
    <t>長坂※</t>
    <rPh sb="0" eb="2">
      <t>ナガサカ</t>
    </rPh>
    <phoneticPr fontId="2"/>
  </si>
  <si>
    <t>※の付いているエリアは、丁目ごとの配布を承っておりません。</t>
    <rPh sb="2" eb="3">
      <t>ツ</t>
    </rPh>
    <rPh sb="12" eb="14">
      <t>チョウメ</t>
    </rPh>
    <rPh sb="17" eb="19">
      <t>ハイフ</t>
    </rPh>
    <rPh sb="20" eb="21">
      <t>ウケタマワ</t>
    </rPh>
    <phoneticPr fontId="2"/>
  </si>
  <si>
    <t>乙舳町</t>
    <rPh sb="0" eb="3">
      <t>オツトモチョウ</t>
    </rPh>
    <phoneticPr fontId="2"/>
  </si>
  <si>
    <t>大滝町※</t>
    <rPh sb="0" eb="2">
      <t>オオタキ</t>
    </rPh>
    <rPh sb="2" eb="3">
      <t>チョウ</t>
    </rPh>
    <phoneticPr fontId="2"/>
  </si>
  <si>
    <t>本町※</t>
    <rPh sb="0" eb="2">
      <t>ホンチョウ</t>
    </rPh>
    <phoneticPr fontId="2"/>
  </si>
  <si>
    <t>浦郷町※</t>
    <rPh sb="0" eb="2">
      <t>ウラゴウ</t>
    </rPh>
    <rPh sb="2" eb="3">
      <t>チョウ</t>
    </rPh>
    <phoneticPr fontId="2"/>
  </si>
  <si>
    <t>西浦賀町※</t>
    <rPh sb="0" eb="1">
      <t>ニシ</t>
    </rPh>
    <rPh sb="1" eb="3">
      <t>ウラガ</t>
    </rPh>
    <rPh sb="3" eb="4">
      <t>チョウ</t>
    </rPh>
    <phoneticPr fontId="2"/>
  </si>
  <si>
    <t>秋谷※</t>
    <rPh sb="0" eb="2">
      <t>アキヤ</t>
    </rPh>
    <phoneticPr fontId="2"/>
  </si>
  <si>
    <t>芦名※</t>
    <rPh sb="0" eb="2">
      <t>アシナ</t>
    </rPh>
    <phoneticPr fontId="2"/>
  </si>
  <si>
    <t>佐島※</t>
    <rPh sb="0" eb="2">
      <t>サジマ</t>
    </rPh>
    <phoneticPr fontId="2"/>
  </si>
  <si>
    <t>追浜町※</t>
    <rPh sb="0" eb="2">
      <t>オッパマ</t>
    </rPh>
    <rPh sb="2" eb="3">
      <t>チョウ</t>
    </rPh>
    <phoneticPr fontId="2"/>
  </si>
  <si>
    <t>田浦町※</t>
    <rPh sb="0" eb="3">
      <t>タウラチョウ</t>
    </rPh>
    <phoneticPr fontId="2"/>
  </si>
  <si>
    <t>長浦町※</t>
    <rPh sb="0" eb="3">
      <t>ナガウラチョウ</t>
    </rPh>
    <phoneticPr fontId="2"/>
  </si>
  <si>
    <t>西浦賀※</t>
    <rPh sb="0" eb="1">
      <t>ニシ</t>
    </rPh>
    <rPh sb="1" eb="3">
      <t>ウラガ</t>
    </rPh>
    <phoneticPr fontId="2"/>
  </si>
  <si>
    <t>平成町※</t>
    <rPh sb="0" eb="3">
      <t>ヘイセイチョウ</t>
    </rPh>
    <phoneticPr fontId="2"/>
  </si>
  <si>
    <t>船越町※</t>
    <rPh sb="0" eb="3">
      <t>フナコシチョウ</t>
    </rPh>
    <phoneticPr fontId="2"/>
  </si>
  <si>
    <t>西逸見町※</t>
    <rPh sb="0" eb="4">
      <t>ニシヘミチョウ</t>
    </rPh>
    <phoneticPr fontId="2"/>
  </si>
  <si>
    <t>東逸見町※</t>
    <rPh sb="0" eb="4">
      <t>ヒガシヘミチョウ</t>
    </rPh>
    <phoneticPr fontId="2"/>
  </si>
  <si>
    <t>吉倉町※</t>
    <rPh sb="0" eb="3">
      <t>ヨシクラチョウ</t>
    </rPh>
    <phoneticPr fontId="2"/>
  </si>
  <si>
    <t>2023年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</si>
</sst>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/m/d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20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4" fontId="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177" fontId="0" fillId="0" borderId="33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5" xfId="0" applyFont="1" applyBorder="1"/>
    <xf numFmtId="0" fontId="0" fillId="0" borderId="2" xfId="0" applyFont="1" applyBorder="1"/>
    <xf numFmtId="0" fontId="11" fillId="0" borderId="1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0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48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44" xfId="0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176" fontId="5" fillId="0" borderId="43" xfId="0" applyNumberFormat="1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0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9" fontId="0" fillId="0" borderId="0" xfId="1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22</xdr:row>
      <xdr:rowOff>0</xdr:rowOff>
    </xdr:from>
    <xdr:to>
      <xdr:col>5</xdr:col>
      <xdr:colOff>460248</xdr:colOff>
      <xdr:row>22</xdr:row>
      <xdr:rowOff>28494</xdr:rowOff>
    </xdr:to>
    <xdr:sp macro="" textlink="">
      <xdr:nvSpPr>
        <xdr:cNvPr id="10245" name="Text Box 1">
          <a:extLst>
            <a:ext uri="{FF2B5EF4-FFF2-40B4-BE49-F238E27FC236}">
              <a16:creationId xmlns:a16="http://schemas.microsoft.com/office/drawing/2014/main" id="{00000000-0008-0000-0200-000005280000}"/>
            </a:ext>
          </a:extLst>
        </xdr:cNvPr>
        <xdr:cNvSpPr txBox="1">
          <a:spLocks noChangeArrowheads="1"/>
        </xdr:cNvSpPr>
      </xdr:nvSpPr>
      <xdr:spPr bwMode="auto">
        <a:xfrm>
          <a:off x="3200400" y="3810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31377</xdr:colOff>
      <xdr:row>21</xdr:row>
      <xdr:rowOff>33619</xdr:rowOff>
    </xdr:from>
    <xdr:to>
      <xdr:col>12</xdr:col>
      <xdr:colOff>107577</xdr:colOff>
      <xdr:row>22</xdr:row>
      <xdr:rowOff>60513</xdr:rowOff>
    </xdr:to>
    <xdr:sp macro="" textlink="">
      <xdr:nvSpPr>
        <xdr:cNvPr id="4174" name="Text Box 2">
          <a:extLst>
            <a:ext uri="{FF2B5EF4-FFF2-40B4-BE49-F238E27FC236}">
              <a16:creationId xmlns:a16="http://schemas.microsoft.com/office/drawing/2014/main" id="{00000000-0008-0000-0400-00004E100000}"/>
            </a:ext>
          </a:extLst>
        </xdr:cNvPr>
        <xdr:cNvSpPr txBox="1">
          <a:spLocks noChangeArrowheads="1"/>
        </xdr:cNvSpPr>
      </xdr:nvSpPr>
      <xdr:spPr bwMode="auto">
        <a:xfrm>
          <a:off x="5981701" y="3720354"/>
          <a:ext cx="76200" cy="206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233083</xdr:colOff>
      <xdr:row>4</xdr:row>
      <xdr:rowOff>11206</xdr:rowOff>
    </xdr:from>
    <xdr:to>
      <xdr:col>3</xdr:col>
      <xdr:colOff>309283</xdr:colOff>
      <xdr:row>5</xdr:row>
      <xdr:rowOff>38100</xdr:rowOff>
    </xdr:to>
    <xdr:sp macro="" textlink="">
      <xdr:nvSpPr>
        <xdr:cNvPr id="4175" name="Text Box 3">
          <a:extLst>
            <a:ext uri="{FF2B5EF4-FFF2-40B4-BE49-F238E27FC236}">
              <a16:creationId xmlns:a16="http://schemas.microsoft.com/office/drawing/2014/main" id="{00000000-0008-0000-0400-00004F100000}"/>
            </a:ext>
          </a:extLst>
        </xdr:cNvPr>
        <xdr:cNvSpPr txBox="1">
          <a:spLocks noChangeArrowheads="1"/>
        </xdr:cNvSpPr>
      </xdr:nvSpPr>
      <xdr:spPr bwMode="auto">
        <a:xfrm>
          <a:off x="1902759" y="694765"/>
          <a:ext cx="76200" cy="206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0"/>
  <sheetViews>
    <sheetView tabSelected="1" zoomScaleNormal="100" workbookViewId="0">
      <selection activeCell="W36" sqref="W36"/>
    </sheetView>
  </sheetViews>
  <sheetFormatPr defaultRowHeight="13.5" x14ac:dyDescent="0.15"/>
  <cols>
    <col min="1" max="1" width="3.625" style="6" bestFit="1" customWidth="1"/>
    <col min="2" max="2" width="11.25" style="16" customWidth="1"/>
    <col min="3" max="6" width="8.625" style="1" customWidth="1"/>
    <col min="7" max="7" width="1.5" style="1" customWidth="1"/>
    <col min="8" max="8" width="3.625" style="1" bestFit="1" customWidth="1"/>
    <col min="9" max="9" width="10.125" style="1" customWidth="1"/>
    <col min="10" max="13" width="8.625" style="1" customWidth="1"/>
    <col min="14" max="14" width="1.5" style="1" customWidth="1"/>
    <col min="15" max="15" width="3.625" style="1" bestFit="1" customWidth="1"/>
    <col min="16" max="16" width="10.25" style="1" customWidth="1"/>
    <col min="17" max="18" width="8.625" style="1" customWidth="1"/>
    <col min="19" max="19" width="6.5" style="1" customWidth="1"/>
    <col min="20" max="20" width="8.625" style="1" customWidth="1"/>
    <col min="21" max="16384" width="9" style="1"/>
  </cols>
  <sheetData>
    <row r="1" spans="1:20" ht="24.75" customHeight="1" x14ac:dyDescent="0.15">
      <c r="A1" s="63" t="s">
        <v>22</v>
      </c>
      <c r="B1" s="63"/>
      <c r="C1" s="63"/>
      <c r="D1" s="64" t="s">
        <v>49</v>
      </c>
      <c r="E1" s="64"/>
      <c r="F1" s="64"/>
      <c r="H1" s="65" t="s">
        <v>23</v>
      </c>
      <c r="I1" s="65"/>
      <c r="J1" s="65"/>
      <c r="K1" s="65"/>
      <c r="L1" s="65"/>
      <c r="M1" s="65"/>
      <c r="N1" s="65"/>
      <c r="O1" s="65"/>
      <c r="P1" s="35" t="s">
        <v>475</v>
      </c>
      <c r="Q1" s="66" t="s">
        <v>24</v>
      </c>
      <c r="R1" s="66"/>
      <c r="S1" s="15" t="s">
        <v>25</v>
      </c>
      <c r="T1" s="15" t="s">
        <v>26</v>
      </c>
    </row>
    <row r="2" spans="1:20" ht="3" customHeight="1" x14ac:dyDescent="0.15"/>
    <row r="3" spans="1:20" s="2" customFormat="1" ht="12" customHeight="1" x14ac:dyDescent="0.15">
      <c r="A3" s="7" t="s">
        <v>30</v>
      </c>
      <c r="B3" s="17" t="s">
        <v>50</v>
      </c>
      <c r="C3" s="17" t="s">
        <v>27</v>
      </c>
      <c r="D3" s="17" t="s">
        <v>43</v>
      </c>
      <c r="E3" s="17" t="s">
        <v>28</v>
      </c>
      <c r="F3" s="17" t="s">
        <v>29</v>
      </c>
      <c r="G3" s="18"/>
      <c r="H3" s="17" t="s">
        <v>30</v>
      </c>
      <c r="I3" s="17" t="s">
        <v>50</v>
      </c>
      <c r="J3" s="17" t="s">
        <v>27</v>
      </c>
      <c r="K3" s="17" t="s">
        <v>43</v>
      </c>
      <c r="L3" s="17" t="s">
        <v>28</v>
      </c>
      <c r="M3" s="17" t="s">
        <v>29</v>
      </c>
      <c r="O3" s="17" t="s">
        <v>30</v>
      </c>
      <c r="P3" s="17" t="s">
        <v>50</v>
      </c>
      <c r="Q3" s="17" t="s">
        <v>27</v>
      </c>
      <c r="R3" s="17" t="s">
        <v>43</v>
      </c>
      <c r="S3" s="17" t="s">
        <v>28</v>
      </c>
      <c r="T3" s="17" t="s">
        <v>29</v>
      </c>
    </row>
    <row r="4" spans="1:20" x14ac:dyDescent="0.15">
      <c r="A4" s="8">
        <v>1</v>
      </c>
      <c r="B4" s="19" t="s">
        <v>438</v>
      </c>
      <c r="C4" s="19">
        <f>本庁!C8</f>
        <v>535</v>
      </c>
      <c r="D4" s="19">
        <f>本庁!D8</f>
        <v>460</v>
      </c>
      <c r="E4" s="19">
        <f>SUM(C4-D4)</f>
        <v>75</v>
      </c>
      <c r="F4" s="19"/>
      <c r="G4" s="4"/>
      <c r="H4" s="19">
        <v>41</v>
      </c>
      <c r="I4" s="26" t="s">
        <v>51</v>
      </c>
      <c r="J4" s="19">
        <f>中央!C22</f>
        <v>1000</v>
      </c>
      <c r="K4" s="19">
        <f>中央!D22</f>
        <v>475</v>
      </c>
      <c r="L4" s="19">
        <f t="shared" ref="L4:L17" si="0">SUM(J4-K4)</f>
        <v>525</v>
      </c>
      <c r="M4" s="19"/>
      <c r="N4" s="3"/>
      <c r="O4" s="19">
        <v>82</v>
      </c>
      <c r="P4" s="27" t="s">
        <v>464</v>
      </c>
      <c r="Q4" s="19">
        <f>西部!C23</f>
        <v>300</v>
      </c>
      <c r="R4" s="19">
        <f>西部!D23</f>
        <v>300</v>
      </c>
      <c r="S4" s="19">
        <f>SUM(Q4-R4)</f>
        <v>0</v>
      </c>
      <c r="T4" s="19"/>
    </row>
    <row r="5" spans="1:20" x14ac:dyDescent="0.15">
      <c r="A5" s="8">
        <v>2</v>
      </c>
      <c r="B5" s="19" t="s">
        <v>52</v>
      </c>
      <c r="C5" s="19">
        <f>本庁!C13</f>
        <v>2070</v>
      </c>
      <c r="D5" s="19">
        <f>本庁!D13</f>
        <v>1395</v>
      </c>
      <c r="E5" s="19">
        <f t="shared" ref="E5:E23" si="1">SUM(C5-D5)</f>
        <v>675</v>
      </c>
      <c r="F5" s="19"/>
      <c r="G5" s="4"/>
      <c r="H5" s="19">
        <v>42</v>
      </c>
      <c r="I5" s="26" t="s">
        <v>53</v>
      </c>
      <c r="J5" s="19">
        <f>中央!C27</f>
        <v>1735</v>
      </c>
      <c r="K5" s="19">
        <f>中央!D27</f>
        <v>660</v>
      </c>
      <c r="L5" s="19">
        <f t="shared" si="0"/>
        <v>1075</v>
      </c>
      <c r="M5" s="19"/>
      <c r="N5" s="3"/>
      <c r="O5" s="19">
        <v>83</v>
      </c>
      <c r="P5" s="19" t="s">
        <v>54</v>
      </c>
      <c r="Q5" s="19">
        <f>西部!C26</f>
        <v>1245</v>
      </c>
      <c r="R5" s="19">
        <f>西部!D26</f>
        <v>900</v>
      </c>
      <c r="S5" s="19">
        <f t="shared" ref="S5:S14" si="2">SUM(Q5-R5)</f>
        <v>345</v>
      </c>
      <c r="T5" s="19"/>
    </row>
    <row r="6" spans="1:20" x14ac:dyDescent="0.15">
      <c r="A6" s="8">
        <v>3</v>
      </c>
      <c r="B6" s="19" t="s">
        <v>459</v>
      </c>
      <c r="C6" s="19">
        <f>本庁!C14</f>
        <v>260</v>
      </c>
      <c r="D6" s="19">
        <f>本庁!D14</f>
        <v>0</v>
      </c>
      <c r="E6" s="19">
        <f t="shared" si="1"/>
        <v>260</v>
      </c>
      <c r="F6" s="19"/>
      <c r="G6" s="4"/>
      <c r="H6" s="19">
        <v>43</v>
      </c>
      <c r="I6" s="26" t="s">
        <v>55</v>
      </c>
      <c r="J6" s="19">
        <f>中央!C28</f>
        <v>330</v>
      </c>
      <c r="K6" s="19">
        <f>中央!D28</f>
        <v>250</v>
      </c>
      <c r="L6" s="19">
        <f t="shared" si="0"/>
        <v>80</v>
      </c>
      <c r="M6" s="19"/>
      <c r="N6" s="3"/>
      <c r="O6" s="19">
        <v>84</v>
      </c>
      <c r="P6" s="19" t="s">
        <v>56</v>
      </c>
      <c r="Q6" s="19">
        <f>西部!C27</f>
        <v>235</v>
      </c>
      <c r="R6" s="19">
        <f>西部!D27</f>
        <v>150</v>
      </c>
      <c r="S6" s="19">
        <f t="shared" si="2"/>
        <v>85</v>
      </c>
      <c r="T6" s="19"/>
    </row>
    <row r="7" spans="1:20" x14ac:dyDescent="0.15">
      <c r="A7" s="8">
        <v>4</v>
      </c>
      <c r="B7" s="19" t="s">
        <v>57</v>
      </c>
      <c r="C7" s="19">
        <f>本庁!C15</f>
        <v>525</v>
      </c>
      <c r="D7" s="19">
        <f>本庁!D15</f>
        <v>0</v>
      </c>
      <c r="E7" s="19">
        <f t="shared" si="1"/>
        <v>525</v>
      </c>
      <c r="F7" s="19"/>
      <c r="G7" s="4"/>
      <c r="H7" s="19">
        <v>44</v>
      </c>
      <c r="I7" s="26" t="s">
        <v>58</v>
      </c>
      <c r="J7" s="19">
        <f>中央!C35</f>
        <v>3095</v>
      </c>
      <c r="K7" s="19">
        <f>中央!D35</f>
        <v>1845</v>
      </c>
      <c r="L7" s="19">
        <f t="shared" si="0"/>
        <v>1250</v>
      </c>
      <c r="M7" s="19"/>
      <c r="N7" s="3"/>
      <c r="O7" s="19">
        <v>85</v>
      </c>
      <c r="P7" s="27" t="s">
        <v>465</v>
      </c>
      <c r="Q7" s="19">
        <f>西部!C28</f>
        <v>300</v>
      </c>
      <c r="R7" s="19">
        <f>西部!D28</f>
        <v>300</v>
      </c>
      <c r="S7" s="19">
        <f t="shared" si="2"/>
        <v>0</v>
      </c>
      <c r="T7" s="19"/>
    </row>
    <row r="8" spans="1:20" x14ac:dyDescent="0.15">
      <c r="A8" s="8">
        <v>5</v>
      </c>
      <c r="B8" s="19" t="s">
        <v>59</v>
      </c>
      <c r="C8" s="19">
        <f>本庁!C22</f>
        <v>1330</v>
      </c>
      <c r="D8" s="19">
        <f>本庁!D22</f>
        <v>755</v>
      </c>
      <c r="E8" s="19">
        <f>SUM(C8-D8)</f>
        <v>575</v>
      </c>
      <c r="F8" s="19"/>
      <c r="G8" s="4"/>
      <c r="H8" s="19">
        <v>45</v>
      </c>
      <c r="I8" s="26" t="s">
        <v>60</v>
      </c>
      <c r="J8" s="19">
        <f>中央!C40</f>
        <v>2545</v>
      </c>
      <c r="K8" s="19">
        <f>中央!D40</f>
        <v>1935</v>
      </c>
      <c r="L8" s="19">
        <f t="shared" si="0"/>
        <v>610</v>
      </c>
      <c r="M8" s="19"/>
      <c r="N8" s="3"/>
      <c r="O8" s="19">
        <v>86</v>
      </c>
      <c r="P8" s="19" t="s">
        <v>61</v>
      </c>
      <c r="Q8" s="19">
        <f>西部!C34</f>
        <v>3015</v>
      </c>
      <c r="R8" s="19">
        <f>西部!D34</f>
        <v>2055</v>
      </c>
      <c r="S8" s="19">
        <f t="shared" si="2"/>
        <v>960</v>
      </c>
      <c r="T8" s="19"/>
    </row>
    <row r="9" spans="1:20" x14ac:dyDescent="0.15">
      <c r="A9" s="8">
        <v>6</v>
      </c>
      <c r="B9" s="19" t="s">
        <v>62</v>
      </c>
      <c r="C9" s="19">
        <f>本庁!C29</f>
        <v>1295</v>
      </c>
      <c r="D9" s="19">
        <f>本庁!D29</f>
        <v>970</v>
      </c>
      <c r="E9" s="19">
        <f t="shared" si="1"/>
        <v>325</v>
      </c>
      <c r="F9" s="19"/>
      <c r="G9" s="4"/>
      <c r="H9" s="19">
        <v>46</v>
      </c>
      <c r="I9" s="26" t="s">
        <v>63</v>
      </c>
      <c r="J9" s="19">
        <f>中央!J7</f>
        <v>4120</v>
      </c>
      <c r="K9" s="19">
        <f>中央!K7</f>
        <v>3060</v>
      </c>
      <c r="L9" s="19">
        <f t="shared" si="0"/>
        <v>1060</v>
      </c>
      <c r="M9" s="19"/>
      <c r="N9" s="3"/>
      <c r="O9" s="19">
        <v>87</v>
      </c>
      <c r="P9" s="19" t="s">
        <v>456</v>
      </c>
      <c r="Q9" s="19">
        <f>西部!C35</f>
        <v>1070</v>
      </c>
      <c r="R9" s="19">
        <f>西部!D35</f>
        <v>710</v>
      </c>
      <c r="S9" s="19">
        <f t="shared" si="2"/>
        <v>360</v>
      </c>
      <c r="T9" s="19"/>
    </row>
    <row r="10" spans="1:20" x14ac:dyDescent="0.15">
      <c r="A10" s="8">
        <v>7</v>
      </c>
      <c r="B10" s="19" t="s">
        <v>64</v>
      </c>
      <c r="C10" s="19">
        <f>本庁!C30</f>
        <v>1130</v>
      </c>
      <c r="D10" s="19">
        <f>本庁!D30</f>
        <v>690</v>
      </c>
      <c r="E10" s="19">
        <f t="shared" si="1"/>
        <v>440</v>
      </c>
      <c r="F10" s="19"/>
      <c r="G10" s="4"/>
      <c r="H10" s="19">
        <v>47</v>
      </c>
      <c r="I10" s="26" t="s">
        <v>65</v>
      </c>
      <c r="J10" s="19">
        <f>中央!J14</f>
        <v>3540</v>
      </c>
      <c r="K10" s="19">
        <f>中央!K14</f>
        <v>2295</v>
      </c>
      <c r="L10" s="19">
        <f t="shared" si="0"/>
        <v>1245</v>
      </c>
      <c r="M10" s="19"/>
      <c r="N10" s="3"/>
      <c r="O10" s="19">
        <v>88</v>
      </c>
      <c r="P10" s="19" t="s">
        <v>66</v>
      </c>
      <c r="Q10" s="19">
        <f>西部!C41</f>
        <v>1540</v>
      </c>
      <c r="R10" s="19">
        <f>西部!D41</f>
        <v>1105</v>
      </c>
      <c r="S10" s="19">
        <f t="shared" si="2"/>
        <v>435</v>
      </c>
      <c r="T10" s="19"/>
    </row>
    <row r="11" spans="1:20" x14ac:dyDescent="0.15">
      <c r="A11" s="8">
        <v>8</v>
      </c>
      <c r="B11" s="19" t="s">
        <v>67</v>
      </c>
      <c r="C11" s="19">
        <f>本庁!C34</f>
        <v>855</v>
      </c>
      <c r="D11" s="19">
        <f>本庁!D34</f>
        <v>515</v>
      </c>
      <c r="E11" s="19">
        <f t="shared" si="1"/>
        <v>340</v>
      </c>
      <c r="F11" s="19"/>
      <c r="G11" s="4"/>
      <c r="H11" s="19">
        <v>48</v>
      </c>
      <c r="I11" s="26" t="s">
        <v>68</v>
      </c>
      <c r="J11" s="19">
        <f>中央!J20</f>
        <v>2820</v>
      </c>
      <c r="K11" s="19">
        <f>中央!K20</f>
        <v>1850</v>
      </c>
      <c r="L11" s="19">
        <f t="shared" si="0"/>
        <v>970</v>
      </c>
      <c r="M11" s="19"/>
      <c r="N11" s="3"/>
      <c r="O11" s="19">
        <v>89</v>
      </c>
      <c r="P11" s="19" t="s">
        <v>69</v>
      </c>
      <c r="Q11" s="19">
        <f>西部!J4</f>
        <v>45</v>
      </c>
      <c r="R11" s="19">
        <f>西部!K4</f>
        <v>0</v>
      </c>
      <c r="S11" s="19">
        <f t="shared" si="2"/>
        <v>45</v>
      </c>
      <c r="T11" s="19"/>
    </row>
    <row r="12" spans="1:20" x14ac:dyDescent="0.15">
      <c r="A12" s="8">
        <v>9</v>
      </c>
      <c r="B12" s="19" t="s">
        <v>70</v>
      </c>
      <c r="C12" s="19">
        <f>本庁!C35</f>
        <v>470</v>
      </c>
      <c r="D12" s="19">
        <f>本庁!D35</f>
        <v>370</v>
      </c>
      <c r="E12" s="19">
        <f t="shared" si="1"/>
        <v>100</v>
      </c>
      <c r="F12" s="19"/>
      <c r="G12" s="4"/>
      <c r="H12" s="19">
        <v>49</v>
      </c>
      <c r="I12" s="26" t="s">
        <v>71</v>
      </c>
      <c r="J12" s="19">
        <f>中央!J26</f>
        <v>2675</v>
      </c>
      <c r="K12" s="19">
        <f>中央!K26</f>
        <v>1430</v>
      </c>
      <c r="L12" s="19">
        <f t="shared" si="0"/>
        <v>1245</v>
      </c>
      <c r="M12" s="19"/>
      <c r="N12" s="3"/>
      <c r="O12" s="19">
        <v>90</v>
      </c>
      <c r="P12" s="19" t="s">
        <v>72</v>
      </c>
      <c r="Q12" s="19">
        <f>SUM(西部!J9)</f>
        <v>2420</v>
      </c>
      <c r="R12" s="19">
        <f>SUM(西部!K9)</f>
        <v>1740</v>
      </c>
      <c r="S12" s="19">
        <f t="shared" si="2"/>
        <v>680</v>
      </c>
      <c r="T12" s="19"/>
    </row>
    <row r="13" spans="1:20" x14ac:dyDescent="0.15">
      <c r="A13" s="8">
        <v>10</v>
      </c>
      <c r="B13" s="19" t="s">
        <v>73</v>
      </c>
      <c r="C13" s="19">
        <f>本庁!C38</f>
        <v>535</v>
      </c>
      <c r="D13" s="19">
        <f>本庁!D38</f>
        <v>350</v>
      </c>
      <c r="E13" s="19">
        <f t="shared" si="1"/>
        <v>185</v>
      </c>
      <c r="F13" s="19"/>
      <c r="G13" s="4"/>
      <c r="H13" s="19">
        <v>50</v>
      </c>
      <c r="I13" s="26" t="s">
        <v>74</v>
      </c>
      <c r="J13" s="19">
        <f>中央!J29</f>
        <v>1600</v>
      </c>
      <c r="K13" s="19">
        <f>中央!K29</f>
        <v>1000</v>
      </c>
      <c r="L13" s="19">
        <f t="shared" si="0"/>
        <v>600</v>
      </c>
      <c r="M13" s="19"/>
      <c r="N13" s="3"/>
      <c r="O13" s="19">
        <v>91</v>
      </c>
      <c r="P13" s="19" t="s">
        <v>75</v>
      </c>
      <c r="Q13" s="19">
        <f>SUM(西部!J10)</f>
        <v>670</v>
      </c>
      <c r="R13" s="19">
        <f>SUM(西部!K10)</f>
        <v>670</v>
      </c>
      <c r="S13" s="19">
        <f t="shared" si="2"/>
        <v>0</v>
      </c>
      <c r="T13" s="19"/>
    </row>
    <row r="14" spans="1:20" ht="14.25" thickBot="1" x14ac:dyDescent="0.2">
      <c r="A14" s="8">
        <v>11</v>
      </c>
      <c r="B14" s="19" t="s">
        <v>76</v>
      </c>
      <c r="C14" s="19">
        <f>本庁!C42</f>
        <v>1470</v>
      </c>
      <c r="D14" s="19">
        <f>本庁!D42</f>
        <v>170</v>
      </c>
      <c r="E14" s="19">
        <f t="shared" si="1"/>
        <v>1300</v>
      </c>
      <c r="F14" s="19"/>
      <c r="G14" s="4"/>
      <c r="H14" s="19">
        <v>51</v>
      </c>
      <c r="I14" s="26" t="s">
        <v>77</v>
      </c>
      <c r="J14" s="19">
        <f>中央!J35</f>
        <v>2880</v>
      </c>
      <c r="K14" s="19">
        <f>中央!K35</f>
        <v>1000</v>
      </c>
      <c r="L14" s="19">
        <f t="shared" si="0"/>
        <v>1880</v>
      </c>
      <c r="M14" s="19"/>
      <c r="N14" s="3"/>
      <c r="O14" s="19">
        <v>92</v>
      </c>
      <c r="P14" s="23" t="s">
        <v>78</v>
      </c>
      <c r="Q14" s="23">
        <f>SUM(西部!J11)</f>
        <v>270</v>
      </c>
      <c r="R14" s="23">
        <f>SUM(西部!K11)</f>
        <v>270</v>
      </c>
      <c r="S14" s="23">
        <f t="shared" si="2"/>
        <v>0</v>
      </c>
      <c r="T14" s="23"/>
    </row>
    <row r="15" spans="1:20" ht="14.25" thickBot="1" x14ac:dyDescent="0.2">
      <c r="A15" s="8">
        <v>12</v>
      </c>
      <c r="B15" s="19" t="s">
        <v>79</v>
      </c>
      <c r="C15" s="19">
        <f>本庁!J4</f>
        <v>660</v>
      </c>
      <c r="D15" s="19">
        <f>本庁!K4</f>
        <v>475</v>
      </c>
      <c r="E15" s="19">
        <f>SUM(C15-D15)</f>
        <v>185</v>
      </c>
      <c r="F15" s="19"/>
      <c r="G15" s="4"/>
      <c r="H15" s="19">
        <v>52</v>
      </c>
      <c r="I15" s="26" t="s">
        <v>80</v>
      </c>
      <c r="J15" s="19">
        <f>SUM(中央!J37)</f>
        <v>620</v>
      </c>
      <c r="K15" s="19">
        <f>SUM(中央!K37)</f>
        <v>260</v>
      </c>
      <c r="L15" s="19">
        <f t="shared" si="0"/>
        <v>360</v>
      </c>
      <c r="M15" s="19"/>
      <c r="N15" s="3"/>
      <c r="O15" s="61" t="s">
        <v>81</v>
      </c>
      <c r="P15" s="62"/>
      <c r="Q15" s="28">
        <f>SUM(J41:J46,Q4:Q14)</f>
        <v>22245</v>
      </c>
      <c r="R15" s="28">
        <f>SUM(K41:K46,R4:R14)</f>
        <v>14265</v>
      </c>
      <c r="S15" s="28">
        <f>SUM(L41:L46,S4:S14)</f>
        <v>7980</v>
      </c>
      <c r="T15" s="29"/>
    </row>
    <row r="16" spans="1:20" ht="14.25" thickBot="1" x14ac:dyDescent="0.2">
      <c r="A16" s="8">
        <v>13</v>
      </c>
      <c r="B16" s="19" t="s">
        <v>82</v>
      </c>
      <c r="C16" s="19">
        <f>本庁!J8</f>
        <v>730</v>
      </c>
      <c r="D16" s="19">
        <f>本庁!K8</f>
        <v>550</v>
      </c>
      <c r="E16" s="19">
        <f>SUM(C16-D16)</f>
        <v>180</v>
      </c>
      <c r="F16" s="19"/>
      <c r="G16" s="4"/>
      <c r="H16" s="19">
        <v>53</v>
      </c>
      <c r="I16" s="26" t="s">
        <v>83</v>
      </c>
      <c r="J16" s="19">
        <f>SUM(中央!J42)</f>
        <v>1815</v>
      </c>
      <c r="K16" s="19">
        <f>SUM(中央!K42)</f>
        <v>1120</v>
      </c>
      <c r="L16" s="19">
        <f t="shared" si="0"/>
        <v>695</v>
      </c>
      <c r="M16" s="19"/>
      <c r="N16" s="3"/>
      <c r="O16" s="61" t="s">
        <v>84</v>
      </c>
      <c r="P16" s="62"/>
      <c r="Q16" s="28">
        <f>SUM(C24,C43,J18,J40,Q15)</f>
        <v>125205</v>
      </c>
      <c r="R16" s="28">
        <f>SUM(D24,D43,K18,K40,R15)</f>
        <v>76695</v>
      </c>
      <c r="S16" s="28">
        <f>SUM(E24,E43,L18,L40,S15)</f>
        <v>48510</v>
      </c>
      <c r="T16" s="29"/>
    </row>
    <row r="17" spans="1:20" ht="14.25" customHeight="1" thickBot="1" x14ac:dyDescent="0.2">
      <c r="A17" s="8">
        <v>14</v>
      </c>
      <c r="B17" s="19" t="s">
        <v>85</v>
      </c>
      <c r="C17" s="19">
        <f>本庁!J9</f>
        <v>200</v>
      </c>
      <c r="D17" s="19">
        <f>本庁!K9</f>
        <v>45</v>
      </c>
      <c r="E17" s="19">
        <f t="shared" si="1"/>
        <v>155</v>
      </c>
      <c r="F17" s="19"/>
      <c r="G17" s="4"/>
      <c r="H17" s="19">
        <v>54</v>
      </c>
      <c r="I17" s="30" t="s">
        <v>86</v>
      </c>
      <c r="J17" s="23">
        <f>SUM(中央!Q6)</f>
        <v>1600</v>
      </c>
      <c r="K17" s="23">
        <f>SUM(中央!R6)</f>
        <v>1220</v>
      </c>
      <c r="L17" s="19">
        <f t="shared" si="0"/>
        <v>380</v>
      </c>
      <c r="M17" s="23"/>
      <c r="N17" s="3"/>
      <c r="O17" s="67" t="s">
        <v>33</v>
      </c>
      <c r="P17" s="67"/>
      <c r="Q17" s="67"/>
      <c r="R17" s="67"/>
      <c r="S17" s="67"/>
      <c r="T17" s="67"/>
    </row>
    <row r="18" spans="1:20" ht="14.25" customHeight="1" thickBot="1" x14ac:dyDescent="0.2">
      <c r="A18" s="8">
        <v>15</v>
      </c>
      <c r="B18" s="19" t="s">
        <v>460</v>
      </c>
      <c r="C18" s="19">
        <f>本庁!J10</f>
        <v>600</v>
      </c>
      <c r="D18" s="19">
        <f>本庁!K10</f>
        <v>20</v>
      </c>
      <c r="E18" s="19">
        <f t="shared" si="1"/>
        <v>580</v>
      </c>
      <c r="F18" s="19"/>
      <c r="G18" s="4"/>
      <c r="H18" s="61" t="s">
        <v>87</v>
      </c>
      <c r="I18" s="62"/>
      <c r="J18" s="28">
        <f>SUM(J4:J17,C44:C46)</f>
        <v>35755</v>
      </c>
      <c r="K18" s="28">
        <f>SUM(D44:D46,K4:K17)</f>
        <v>22325</v>
      </c>
      <c r="L18" s="28">
        <f>SUM(E44:E46,L4:L17)</f>
        <v>13430</v>
      </c>
      <c r="M18" s="29"/>
      <c r="N18" s="3"/>
      <c r="O18" s="68"/>
      <c r="P18" s="68"/>
      <c r="Q18" s="68"/>
      <c r="R18" s="68"/>
      <c r="S18" s="68"/>
      <c r="T18" s="68"/>
    </row>
    <row r="19" spans="1:20" x14ac:dyDescent="0.15">
      <c r="A19" s="8">
        <v>16</v>
      </c>
      <c r="B19" s="19" t="s">
        <v>88</v>
      </c>
      <c r="C19" s="19">
        <f>本庁!J11</f>
        <v>400</v>
      </c>
      <c r="D19" s="19">
        <f>本庁!K11</f>
        <v>340</v>
      </c>
      <c r="E19" s="19">
        <f t="shared" si="1"/>
        <v>60</v>
      </c>
      <c r="F19" s="19"/>
      <c r="G19" s="4"/>
      <c r="H19" s="21">
        <v>55</v>
      </c>
      <c r="I19" s="31" t="s">
        <v>89</v>
      </c>
      <c r="J19" s="21">
        <f>久里浜!C7</f>
        <v>900</v>
      </c>
      <c r="K19" s="21">
        <f>久里浜!D7</f>
        <v>880</v>
      </c>
      <c r="L19" s="21">
        <f t="shared" ref="L19:L39" si="3">SUM(J19-K19)</f>
        <v>20</v>
      </c>
      <c r="M19" s="21"/>
      <c r="N19" s="3"/>
      <c r="O19" s="58" t="s">
        <v>318</v>
      </c>
      <c r="P19" s="58"/>
      <c r="Q19" s="58"/>
      <c r="R19" s="58"/>
      <c r="S19" s="58"/>
      <c r="T19" s="58"/>
    </row>
    <row r="20" spans="1:20" x14ac:dyDescent="0.15">
      <c r="A20" s="8">
        <v>17</v>
      </c>
      <c r="B20" s="19" t="s">
        <v>90</v>
      </c>
      <c r="C20" s="19">
        <f>本庁!J18</f>
        <v>3650</v>
      </c>
      <c r="D20" s="19">
        <f>本庁!K18</f>
        <v>2145</v>
      </c>
      <c r="E20" s="19">
        <f t="shared" si="1"/>
        <v>1505</v>
      </c>
      <c r="F20" s="19"/>
      <c r="G20" s="4"/>
      <c r="H20" s="19">
        <v>56</v>
      </c>
      <c r="I20" s="26" t="s">
        <v>91</v>
      </c>
      <c r="J20" s="19">
        <f>久里浜!C10</f>
        <v>970</v>
      </c>
      <c r="K20" s="19">
        <f>久里浜!D10</f>
        <v>810</v>
      </c>
      <c r="L20" s="19">
        <f t="shared" si="3"/>
        <v>160</v>
      </c>
      <c r="M20" s="19"/>
      <c r="N20" s="3"/>
      <c r="O20" s="71" t="s">
        <v>439</v>
      </c>
      <c r="P20" s="71"/>
      <c r="Q20" s="71"/>
      <c r="R20" s="71"/>
      <c r="S20" s="71"/>
      <c r="T20" s="71"/>
    </row>
    <row r="21" spans="1:20" x14ac:dyDescent="0.15">
      <c r="A21" s="8">
        <v>18</v>
      </c>
      <c r="B21" s="19" t="s">
        <v>92</v>
      </c>
      <c r="C21" s="19">
        <f>本庁!J22</f>
        <v>2435</v>
      </c>
      <c r="D21" s="19">
        <f>本庁!K22</f>
        <v>930</v>
      </c>
      <c r="E21" s="19">
        <f t="shared" si="1"/>
        <v>1505</v>
      </c>
      <c r="F21" s="19"/>
      <c r="G21" s="4"/>
      <c r="H21" s="21">
        <v>57</v>
      </c>
      <c r="I21" s="26" t="s">
        <v>93</v>
      </c>
      <c r="J21" s="19">
        <f>久里浜!C15</f>
        <v>1560</v>
      </c>
      <c r="K21" s="19">
        <f>久里浜!D15</f>
        <v>985</v>
      </c>
      <c r="L21" s="19">
        <f t="shared" si="3"/>
        <v>575</v>
      </c>
      <c r="M21" s="19"/>
      <c r="N21" s="3"/>
      <c r="O21" s="71"/>
      <c r="P21" s="71"/>
      <c r="Q21" s="71"/>
      <c r="R21" s="71"/>
      <c r="S21" s="71"/>
      <c r="T21" s="71"/>
    </row>
    <row r="22" spans="1:20" x14ac:dyDescent="0.15">
      <c r="A22" s="8">
        <v>19</v>
      </c>
      <c r="B22" s="19" t="s">
        <v>94</v>
      </c>
      <c r="C22" s="19">
        <f>本庁!J25</f>
        <v>540</v>
      </c>
      <c r="D22" s="19">
        <f>本庁!K25</f>
        <v>60</v>
      </c>
      <c r="E22" s="19">
        <f t="shared" si="1"/>
        <v>480</v>
      </c>
      <c r="F22" s="19"/>
      <c r="G22" s="4"/>
      <c r="H22" s="19">
        <v>58</v>
      </c>
      <c r="I22" s="26" t="s">
        <v>95</v>
      </c>
      <c r="J22" s="19">
        <f>久里浜!C16</f>
        <v>740</v>
      </c>
      <c r="K22" s="19">
        <f>久里浜!D16</f>
        <v>690</v>
      </c>
      <c r="L22" s="19">
        <f t="shared" si="3"/>
        <v>50</v>
      </c>
      <c r="M22" s="19"/>
      <c r="N22" s="3"/>
      <c r="O22" s="71"/>
      <c r="P22" s="71"/>
      <c r="Q22" s="71"/>
      <c r="R22" s="71"/>
      <c r="S22" s="71"/>
      <c r="T22" s="71"/>
    </row>
    <row r="23" spans="1:20" ht="14.25" thickBot="1" x14ac:dyDescent="0.2">
      <c r="A23" s="11">
        <v>20</v>
      </c>
      <c r="B23" s="23" t="s">
        <v>470</v>
      </c>
      <c r="C23" s="23">
        <f>本庁!J26</f>
        <v>1040</v>
      </c>
      <c r="D23" s="23">
        <f>本庁!K26</f>
        <v>0</v>
      </c>
      <c r="E23" s="19">
        <f t="shared" si="1"/>
        <v>1040</v>
      </c>
      <c r="F23" s="23"/>
      <c r="G23" s="4"/>
      <c r="H23" s="21">
        <v>59</v>
      </c>
      <c r="I23" s="26" t="s">
        <v>96</v>
      </c>
      <c r="J23" s="19">
        <f>久里浜!C20</f>
        <v>4785</v>
      </c>
      <c r="K23" s="19">
        <f>久里浜!D20</f>
        <v>3110</v>
      </c>
      <c r="L23" s="19">
        <f t="shared" si="3"/>
        <v>1675</v>
      </c>
      <c r="M23" s="19"/>
      <c r="N23" s="3"/>
      <c r="O23" s="59" t="s">
        <v>319</v>
      </c>
      <c r="P23" s="59"/>
      <c r="Q23" s="59"/>
      <c r="R23" s="59"/>
      <c r="S23" s="59"/>
      <c r="T23" s="59"/>
    </row>
    <row r="24" spans="1:20" ht="14.25" customHeight="1" thickBot="1" x14ac:dyDescent="0.2">
      <c r="A24" s="69" t="s">
        <v>98</v>
      </c>
      <c r="B24" s="70"/>
      <c r="C24" s="28">
        <f>SUM(C4:C23)</f>
        <v>20730</v>
      </c>
      <c r="D24" s="28">
        <f>SUM(D4:D23)</f>
        <v>10240</v>
      </c>
      <c r="E24" s="28">
        <f>SUM(E4:E23)</f>
        <v>10490</v>
      </c>
      <c r="F24" s="29"/>
      <c r="G24" s="4"/>
      <c r="H24" s="19">
        <v>60</v>
      </c>
      <c r="I24" s="26" t="s">
        <v>469</v>
      </c>
      <c r="J24" s="19">
        <f>久里浜!C21</f>
        <v>645</v>
      </c>
      <c r="K24" s="19">
        <f>久里浜!D21</f>
        <v>565</v>
      </c>
      <c r="L24" s="19">
        <f t="shared" si="3"/>
        <v>80</v>
      </c>
      <c r="M24" s="19"/>
      <c r="N24" s="3"/>
      <c r="O24" s="71" t="s">
        <v>34</v>
      </c>
      <c r="P24" s="71"/>
      <c r="Q24" s="71"/>
      <c r="R24" s="71"/>
      <c r="S24" s="71"/>
      <c r="T24" s="71"/>
    </row>
    <row r="25" spans="1:20" x14ac:dyDescent="0.15">
      <c r="A25" s="9">
        <v>21</v>
      </c>
      <c r="B25" s="21" t="s">
        <v>461</v>
      </c>
      <c r="C25" s="21">
        <f>北部!C4</f>
        <v>550</v>
      </c>
      <c r="D25" s="21">
        <f>北部!D4</f>
        <v>300</v>
      </c>
      <c r="E25" s="21">
        <f t="shared" ref="E25:E41" si="4">SUM(C25-D25)</f>
        <v>250</v>
      </c>
      <c r="F25" s="21"/>
      <c r="G25" s="4"/>
      <c r="H25" s="21">
        <v>61</v>
      </c>
      <c r="I25" s="26" t="s">
        <v>99</v>
      </c>
      <c r="J25" s="19">
        <f>久里浜!C24</f>
        <v>665</v>
      </c>
      <c r="K25" s="19">
        <f>久里浜!D24</f>
        <v>440</v>
      </c>
      <c r="L25" s="19">
        <f t="shared" si="3"/>
        <v>225</v>
      </c>
      <c r="M25" s="19"/>
      <c r="N25" s="3"/>
      <c r="O25" s="71"/>
      <c r="P25" s="71"/>
      <c r="Q25" s="71"/>
      <c r="R25" s="71"/>
      <c r="S25" s="71"/>
      <c r="T25" s="71"/>
    </row>
    <row r="26" spans="1:20" x14ac:dyDescent="0.15">
      <c r="A26" s="8">
        <v>22</v>
      </c>
      <c r="B26" s="19" t="s">
        <v>101</v>
      </c>
      <c r="C26" s="19">
        <f>北部!C8</f>
        <v>1650</v>
      </c>
      <c r="D26" s="19">
        <f>北部!D8</f>
        <v>370</v>
      </c>
      <c r="E26" s="21">
        <f t="shared" si="4"/>
        <v>1280</v>
      </c>
      <c r="F26" s="19"/>
      <c r="G26" s="4"/>
      <c r="H26" s="19">
        <v>62</v>
      </c>
      <c r="I26" s="26" t="s">
        <v>100</v>
      </c>
      <c r="J26" s="19">
        <f>久里浜!C27</f>
        <v>2005</v>
      </c>
      <c r="K26" s="19">
        <f>久里浜!D27</f>
        <v>1295</v>
      </c>
      <c r="L26" s="19">
        <f t="shared" si="3"/>
        <v>710</v>
      </c>
      <c r="M26" s="19"/>
      <c r="N26" s="3"/>
      <c r="O26" s="71"/>
      <c r="P26" s="71"/>
      <c r="Q26" s="71"/>
      <c r="R26" s="71"/>
      <c r="S26" s="71"/>
      <c r="T26" s="71"/>
    </row>
    <row r="27" spans="1:20" x14ac:dyDescent="0.15">
      <c r="A27" s="8">
        <v>23</v>
      </c>
      <c r="B27" s="19" t="s">
        <v>103</v>
      </c>
      <c r="C27" s="19">
        <f>北部!C11</f>
        <v>1405</v>
      </c>
      <c r="D27" s="19">
        <f>北部!D11</f>
        <v>505</v>
      </c>
      <c r="E27" s="21">
        <f t="shared" si="4"/>
        <v>900</v>
      </c>
      <c r="F27" s="19"/>
      <c r="G27" s="4"/>
      <c r="H27" s="21">
        <v>63</v>
      </c>
      <c r="I27" s="26" t="s">
        <v>102</v>
      </c>
      <c r="J27" s="19">
        <f>久里浜!C28</f>
        <v>175</v>
      </c>
      <c r="K27" s="19">
        <f>久里浜!D28</f>
        <v>170</v>
      </c>
      <c r="L27" s="19">
        <f t="shared" si="3"/>
        <v>5</v>
      </c>
      <c r="M27" s="19"/>
      <c r="N27" s="3"/>
      <c r="O27" s="59" t="s">
        <v>35</v>
      </c>
      <c r="P27" s="59"/>
      <c r="Q27" s="59"/>
      <c r="R27" s="59"/>
      <c r="S27" s="59"/>
      <c r="T27" s="59"/>
    </row>
    <row r="28" spans="1:20" x14ac:dyDescent="0.15">
      <c r="A28" s="8">
        <v>24</v>
      </c>
      <c r="B28" s="19" t="s">
        <v>105</v>
      </c>
      <c r="C28" s="19">
        <f>北部!C15</f>
        <v>480</v>
      </c>
      <c r="D28" s="19">
        <f>北部!D15</f>
        <v>380</v>
      </c>
      <c r="E28" s="21">
        <f t="shared" si="4"/>
        <v>100</v>
      </c>
      <c r="F28" s="19"/>
      <c r="G28" s="4"/>
      <c r="H28" s="19">
        <v>64</v>
      </c>
      <c r="I28" s="26" t="s">
        <v>104</v>
      </c>
      <c r="J28" s="19">
        <f>久里浜!C33</f>
        <v>2180</v>
      </c>
      <c r="K28" s="19">
        <f>久里浜!D33</f>
        <v>1335</v>
      </c>
      <c r="L28" s="19">
        <f t="shared" si="3"/>
        <v>845</v>
      </c>
      <c r="M28" s="19"/>
      <c r="N28" s="3"/>
      <c r="O28" s="58" t="s">
        <v>36</v>
      </c>
      <c r="P28" s="58"/>
      <c r="Q28" s="59"/>
      <c r="R28" s="59"/>
      <c r="S28" s="59"/>
      <c r="T28" s="59"/>
    </row>
    <row r="29" spans="1:20" x14ac:dyDescent="0.15">
      <c r="A29" s="8">
        <v>25</v>
      </c>
      <c r="B29" s="19" t="s">
        <v>466</v>
      </c>
      <c r="C29" s="19">
        <f>北部!C16</f>
        <v>650</v>
      </c>
      <c r="D29" s="19">
        <f>北部!D16</f>
        <v>410</v>
      </c>
      <c r="E29" s="21">
        <f t="shared" si="4"/>
        <v>240</v>
      </c>
      <c r="F29" s="19"/>
      <c r="G29" s="4"/>
      <c r="H29" s="21">
        <v>65</v>
      </c>
      <c r="I29" s="26" t="s">
        <v>106</v>
      </c>
      <c r="J29" s="19">
        <f>久里浜!C34</f>
        <v>450</v>
      </c>
      <c r="K29" s="19">
        <f>久里浜!D34</f>
        <v>435</v>
      </c>
      <c r="L29" s="19">
        <f t="shared" si="3"/>
        <v>15</v>
      </c>
      <c r="M29" s="19"/>
      <c r="N29" s="3"/>
      <c r="O29" s="58"/>
      <c r="P29" s="58"/>
      <c r="Q29" s="59"/>
      <c r="R29" s="59"/>
      <c r="S29" s="59"/>
      <c r="T29" s="59"/>
    </row>
    <row r="30" spans="1:20" x14ac:dyDescent="0.15">
      <c r="A30" s="8">
        <v>26</v>
      </c>
      <c r="B30" s="19" t="s">
        <v>108</v>
      </c>
      <c r="C30" s="19">
        <f>北部!C23</f>
        <v>2900</v>
      </c>
      <c r="D30" s="19">
        <f>北部!D23</f>
        <v>2425</v>
      </c>
      <c r="E30" s="21">
        <f t="shared" si="4"/>
        <v>475</v>
      </c>
      <c r="F30" s="19"/>
      <c r="G30" s="4"/>
      <c r="H30" s="19">
        <v>66</v>
      </c>
      <c r="I30" s="26" t="s">
        <v>107</v>
      </c>
      <c r="J30" s="19">
        <f>久里浜!C40</f>
        <v>2510</v>
      </c>
      <c r="K30" s="19">
        <f>久里浜!D40</f>
        <v>2320</v>
      </c>
      <c r="L30" s="19">
        <f t="shared" si="3"/>
        <v>190</v>
      </c>
      <c r="M30" s="19"/>
      <c r="N30" s="3"/>
      <c r="O30" s="58" t="s">
        <v>440</v>
      </c>
      <c r="P30" s="58"/>
      <c r="Q30" s="59"/>
      <c r="R30" s="59"/>
      <c r="S30" s="59"/>
      <c r="T30" s="59"/>
    </row>
    <row r="31" spans="1:20" x14ac:dyDescent="0.15">
      <c r="A31" s="8">
        <v>27</v>
      </c>
      <c r="B31" s="19" t="s">
        <v>110</v>
      </c>
      <c r="C31" s="19">
        <f>北部!C26</f>
        <v>1075</v>
      </c>
      <c r="D31" s="19">
        <f>北部!D26</f>
        <v>515</v>
      </c>
      <c r="E31" s="21">
        <f t="shared" si="4"/>
        <v>560</v>
      </c>
      <c r="F31" s="19"/>
      <c r="G31" s="4"/>
      <c r="H31" s="21">
        <v>67</v>
      </c>
      <c r="I31" s="26" t="s">
        <v>109</v>
      </c>
      <c r="J31" s="19">
        <f>久里浜!J6</f>
        <v>990</v>
      </c>
      <c r="K31" s="19">
        <f>久里浜!K6</f>
        <v>570</v>
      </c>
      <c r="L31" s="19">
        <f t="shared" si="3"/>
        <v>420</v>
      </c>
      <c r="M31" s="19"/>
      <c r="N31" s="3"/>
      <c r="O31" s="58"/>
      <c r="P31" s="58"/>
      <c r="Q31" s="59"/>
      <c r="R31" s="59"/>
      <c r="S31" s="59"/>
      <c r="T31" s="59"/>
    </row>
    <row r="32" spans="1:20" x14ac:dyDescent="0.15">
      <c r="A32" s="8">
        <v>28</v>
      </c>
      <c r="B32" s="19" t="s">
        <v>112</v>
      </c>
      <c r="C32" s="19">
        <f>北部!C29</f>
        <v>260</v>
      </c>
      <c r="D32" s="19">
        <f>北部!D29</f>
        <v>160</v>
      </c>
      <c r="E32" s="21">
        <f t="shared" si="4"/>
        <v>100</v>
      </c>
      <c r="F32" s="19"/>
      <c r="G32" s="4"/>
      <c r="H32" s="19">
        <v>68</v>
      </c>
      <c r="I32" s="26" t="s">
        <v>111</v>
      </c>
      <c r="J32" s="19">
        <f>久里浜!J7</f>
        <v>500</v>
      </c>
      <c r="K32" s="19">
        <f>久里浜!K7</f>
        <v>300</v>
      </c>
      <c r="L32" s="19">
        <f t="shared" si="3"/>
        <v>200</v>
      </c>
      <c r="M32" s="19"/>
      <c r="N32" s="3"/>
      <c r="O32" s="58" t="s">
        <v>38</v>
      </c>
      <c r="P32" s="58"/>
      <c r="Q32" s="58"/>
      <c r="R32" s="58"/>
      <c r="S32" s="58"/>
      <c r="T32" s="58"/>
    </row>
    <row r="33" spans="1:20" x14ac:dyDescent="0.15">
      <c r="A33" s="8">
        <v>29</v>
      </c>
      <c r="B33" s="19" t="s">
        <v>467</v>
      </c>
      <c r="C33" s="19">
        <f>北部!C30</f>
        <v>500</v>
      </c>
      <c r="D33" s="19">
        <f>北部!D30</f>
        <v>350</v>
      </c>
      <c r="E33" s="21">
        <f t="shared" si="4"/>
        <v>150</v>
      </c>
      <c r="F33" s="19"/>
      <c r="G33" s="4"/>
      <c r="H33" s="21">
        <v>69</v>
      </c>
      <c r="I33" s="26" t="s">
        <v>113</v>
      </c>
      <c r="J33" s="19">
        <f>久里浜!J16</f>
        <v>5295</v>
      </c>
      <c r="K33" s="19">
        <f>久里浜!K16</f>
        <v>1875</v>
      </c>
      <c r="L33" s="19">
        <f t="shared" si="3"/>
        <v>3420</v>
      </c>
      <c r="M33" s="19"/>
      <c r="N33" s="3"/>
      <c r="O33" s="58" t="s">
        <v>441</v>
      </c>
      <c r="P33" s="58"/>
      <c r="Q33" s="58"/>
      <c r="R33" s="58"/>
      <c r="S33" s="58"/>
      <c r="T33" s="58"/>
    </row>
    <row r="34" spans="1:20" x14ac:dyDescent="0.15">
      <c r="A34" s="8">
        <v>30</v>
      </c>
      <c r="B34" s="19" t="s">
        <v>468</v>
      </c>
      <c r="C34" s="19">
        <f>北部!C31</f>
        <v>580</v>
      </c>
      <c r="D34" s="19">
        <f>北部!D31</f>
        <v>380</v>
      </c>
      <c r="E34" s="21">
        <f t="shared" ref="E34" si="5">SUM(C34-D34)</f>
        <v>200</v>
      </c>
      <c r="F34" s="19"/>
      <c r="G34" s="4"/>
      <c r="H34" s="19">
        <v>70</v>
      </c>
      <c r="I34" s="26" t="s">
        <v>114</v>
      </c>
      <c r="J34" s="19">
        <f>久里浜!J19</f>
        <v>700</v>
      </c>
      <c r="K34" s="19">
        <f>久里浜!K19</f>
        <v>670</v>
      </c>
      <c r="L34" s="19">
        <f t="shared" si="3"/>
        <v>30</v>
      </c>
      <c r="M34" s="19"/>
      <c r="N34" s="3"/>
      <c r="O34" s="58"/>
      <c r="P34" s="58"/>
      <c r="Q34" s="58"/>
      <c r="R34" s="58"/>
      <c r="S34" s="58"/>
      <c r="T34" s="58"/>
    </row>
    <row r="35" spans="1:20" x14ac:dyDescent="0.15">
      <c r="A35" s="8">
        <v>31</v>
      </c>
      <c r="B35" s="20" t="s">
        <v>471</v>
      </c>
      <c r="C35" s="19">
        <f>北部!C32</f>
        <v>1200</v>
      </c>
      <c r="D35" s="19">
        <f>北部!D32</f>
        <v>570</v>
      </c>
      <c r="E35" s="21">
        <f t="shared" si="4"/>
        <v>630</v>
      </c>
      <c r="F35" s="19"/>
      <c r="G35" s="4"/>
      <c r="H35" s="21">
        <v>71</v>
      </c>
      <c r="I35" s="26" t="s">
        <v>115</v>
      </c>
      <c r="J35" s="19">
        <f>久里浜!J24</f>
        <v>2125</v>
      </c>
      <c r="K35" s="19">
        <f>久里浜!K24</f>
        <v>890</v>
      </c>
      <c r="L35" s="19">
        <f t="shared" si="3"/>
        <v>1235</v>
      </c>
      <c r="M35" s="19"/>
      <c r="N35" s="3"/>
      <c r="O35" s="58" t="s">
        <v>40</v>
      </c>
      <c r="P35" s="58"/>
      <c r="Q35" s="58"/>
      <c r="R35" s="58"/>
      <c r="S35" s="58"/>
      <c r="T35" s="58"/>
    </row>
    <row r="36" spans="1:20" x14ac:dyDescent="0.15">
      <c r="A36" s="8">
        <v>32</v>
      </c>
      <c r="B36" s="20" t="s">
        <v>118</v>
      </c>
      <c r="C36" s="19">
        <f>北部!C35</f>
        <v>530</v>
      </c>
      <c r="D36" s="19">
        <f>北部!D35</f>
        <v>530</v>
      </c>
      <c r="E36" s="21">
        <f t="shared" si="4"/>
        <v>0</v>
      </c>
      <c r="F36" s="19"/>
      <c r="G36" s="4"/>
      <c r="H36" s="19">
        <v>72</v>
      </c>
      <c r="I36" s="26" t="s">
        <v>117</v>
      </c>
      <c r="J36" s="19">
        <f>久里浜!J28</f>
        <v>680</v>
      </c>
      <c r="K36" s="19">
        <f>久里浜!K28</f>
        <v>395</v>
      </c>
      <c r="L36" s="19">
        <f t="shared" si="3"/>
        <v>285</v>
      </c>
      <c r="M36" s="19"/>
      <c r="N36" s="3"/>
      <c r="O36" s="58" t="s">
        <v>41</v>
      </c>
      <c r="P36" s="58"/>
      <c r="Q36" s="58"/>
      <c r="R36" s="58"/>
      <c r="S36" s="58"/>
      <c r="T36" s="58"/>
    </row>
    <row r="37" spans="1:20" x14ac:dyDescent="0.15">
      <c r="A37" s="8">
        <v>33</v>
      </c>
      <c r="B37" s="20" t="s">
        <v>472</v>
      </c>
      <c r="C37" s="19">
        <f>北部!C36</f>
        <v>465</v>
      </c>
      <c r="D37" s="19">
        <f>北部!D36</f>
        <v>360</v>
      </c>
      <c r="E37" s="21">
        <f t="shared" si="4"/>
        <v>105</v>
      </c>
      <c r="F37" s="19"/>
      <c r="G37" s="4"/>
      <c r="H37" s="21">
        <v>73</v>
      </c>
      <c r="I37" s="26" t="s">
        <v>21</v>
      </c>
      <c r="J37" s="19">
        <f>久里浜!J34</f>
        <v>3110</v>
      </c>
      <c r="K37" s="19">
        <f>久里浜!K34</f>
        <v>2915</v>
      </c>
      <c r="L37" s="19">
        <f t="shared" si="3"/>
        <v>195</v>
      </c>
      <c r="M37" s="19"/>
      <c r="N37" s="3"/>
      <c r="O37" s="58" t="s">
        <v>42</v>
      </c>
      <c r="P37" s="58"/>
      <c r="Q37" s="58" t="s">
        <v>27</v>
      </c>
      <c r="R37" s="58"/>
      <c r="S37" s="58" t="s">
        <v>43</v>
      </c>
      <c r="T37" s="60"/>
    </row>
    <row r="38" spans="1:20" x14ac:dyDescent="0.15">
      <c r="A38" s="8">
        <v>34</v>
      </c>
      <c r="B38" s="20" t="s">
        <v>473</v>
      </c>
      <c r="C38" s="19">
        <f>北部!C37</f>
        <v>620</v>
      </c>
      <c r="D38" s="19">
        <f>北部!D37</f>
        <v>350</v>
      </c>
      <c r="E38" s="21">
        <f t="shared" si="4"/>
        <v>270</v>
      </c>
      <c r="F38" s="19"/>
      <c r="G38" s="4"/>
      <c r="H38" s="19">
        <v>74</v>
      </c>
      <c r="I38" s="26" t="s">
        <v>120</v>
      </c>
      <c r="J38" s="19">
        <f>久里浜!J37</f>
        <v>870</v>
      </c>
      <c r="K38" s="19">
        <f>久里浜!K37</f>
        <v>565</v>
      </c>
      <c r="L38" s="19">
        <f t="shared" si="3"/>
        <v>305</v>
      </c>
      <c r="M38" s="19"/>
      <c r="N38" s="3"/>
      <c r="O38" s="58" t="s">
        <v>44</v>
      </c>
      <c r="P38" s="58"/>
      <c r="Q38" s="58"/>
      <c r="R38" s="58"/>
      <c r="S38" s="58"/>
      <c r="T38" s="60"/>
    </row>
    <row r="39" spans="1:20" ht="14.25" thickBot="1" x14ac:dyDescent="0.2">
      <c r="A39" s="8">
        <v>35</v>
      </c>
      <c r="B39" s="20" t="s">
        <v>474</v>
      </c>
      <c r="C39" s="19">
        <f>北部!J4</f>
        <v>375</v>
      </c>
      <c r="D39" s="19">
        <f>北部!K4</f>
        <v>245</v>
      </c>
      <c r="E39" s="21">
        <f t="shared" si="4"/>
        <v>130</v>
      </c>
      <c r="F39" s="19"/>
      <c r="G39" s="4"/>
      <c r="H39" s="21">
        <v>75</v>
      </c>
      <c r="I39" s="30" t="s">
        <v>122</v>
      </c>
      <c r="J39" s="23">
        <f>久里浜!J38</f>
        <v>500</v>
      </c>
      <c r="K39" s="23">
        <f>久里浜!K38</f>
        <v>420</v>
      </c>
      <c r="L39" s="23">
        <f t="shared" si="3"/>
        <v>80</v>
      </c>
      <c r="M39" s="23"/>
      <c r="N39" s="3"/>
      <c r="O39" s="58"/>
      <c r="P39" s="58"/>
      <c r="Q39" s="58"/>
      <c r="R39" s="58"/>
      <c r="S39" s="60"/>
      <c r="T39" s="60"/>
    </row>
    <row r="40" spans="1:20" ht="14.25" thickBot="1" x14ac:dyDescent="0.2">
      <c r="A40" s="8">
        <v>36</v>
      </c>
      <c r="B40" s="20" t="s">
        <v>125</v>
      </c>
      <c r="C40" s="19">
        <f>北部!J5</f>
        <v>540</v>
      </c>
      <c r="D40" s="19">
        <f>北部!K5</f>
        <v>40</v>
      </c>
      <c r="E40" s="21">
        <f t="shared" si="4"/>
        <v>500</v>
      </c>
      <c r="F40" s="19"/>
      <c r="G40" s="4"/>
      <c r="H40" s="61" t="s">
        <v>124</v>
      </c>
      <c r="I40" s="62"/>
      <c r="J40" s="28">
        <f>SUM(J19:J39)</f>
        <v>32355</v>
      </c>
      <c r="K40" s="28">
        <f>SUM(K19:K39)</f>
        <v>21635</v>
      </c>
      <c r="L40" s="28">
        <f>SUM(L19:L39)</f>
        <v>10720</v>
      </c>
      <c r="M40" s="29"/>
      <c r="N40" s="3"/>
      <c r="O40" s="58" t="s">
        <v>42</v>
      </c>
      <c r="P40" s="58"/>
      <c r="Q40" s="58" t="s">
        <v>28</v>
      </c>
      <c r="R40" s="58"/>
      <c r="S40" s="58" t="s">
        <v>31</v>
      </c>
      <c r="T40" s="58"/>
    </row>
    <row r="41" spans="1:20" x14ac:dyDescent="0.15">
      <c r="A41" s="8">
        <v>37</v>
      </c>
      <c r="B41" s="23" t="s">
        <v>127</v>
      </c>
      <c r="C41" s="23">
        <f>北部!J6</f>
        <v>340</v>
      </c>
      <c r="D41" s="23">
        <f>北部!J6</f>
        <v>340</v>
      </c>
      <c r="E41" s="21">
        <f t="shared" si="4"/>
        <v>0</v>
      </c>
      <c r="F41" s="23"/>
      <c r="G41" s="4"/>
      <c r="H41" s="21">
        <v>76</v>
      </c>
      <c r="I41" s="21" t="s">
        <v>126</v>
      </c>
      <c r="J41" s="21">
        <f>西部!C6</f>
        <v>1285</v>
      </c>
      <c r="K41" s="21">
        <f>西部!D6</f>
        <v>1235</v>
      </c>
      <c r="L41" s="21">
        <f t="shared" ref="L41:L46" si="6">SUM(J41-K41)</f>
        <v>50</v>
      </c>
      <c r="M41" s="21"/>
      <c r="N41" s="3"/>
      <c r="O41" s="58" t="s">
        <v>44</v>
      </c>
      <c r="P41" s="58"/>
      <c r="Q41" s="59"/>
      <c r="R41" s="59"/>
      <c r="S41" s="59"/>
      <c r="T41" s="59"/>
    </row>
    <row r="42" spans="1:20" ht="14.25" customHeight="1" thickBot="1" x14ac:dyDescent="0.2">
      <c r="A42" s="8"/>
      <c r="B42" s="23"/>
      <c r="C42" s="23"/>
      <c r="D42" s="23"/>
      <c r="E42" s="21"/>
      <c r="F42" s="23"/>
      <c r="G42" s="4"/>
      <c r="H42" s="19">
        <v>77</v>
      </c>
      <c r="I42" s="19" t="s">
        <v>128</v>
      </c>
      <c r="J42" s="19">
        <f>西部!C10</f>
        <v>2355</v>
      </c>
      <c r="K42" s="19">
        <f>西部!D10</f>
        <v>1055</v>
      </c>
      <c r="L42" s="19">
        <f t="shared" si="6"/>
        <v>1300</v>
      </c>
      <c r="M42" s="19"/>
      <c r="N42" s="3"/>
      <c r="O42" s="58"/>
      <c r="P42" s="58"/>
      <c r="Q42" s="59"/>
      <c r="R42" s="59"/>
      <c r="S42" s="59"/>
      <c r="T42" s="59"/>
    </row>
    <row r="43" spans="1:20" ht="14.25" customHeight="1" thickBot="1" x14ac:dyDescent="0.2">
      <c r="A43" s="69" t="s">
        <v>129</v>
      </c>
      <c r="B43" s="70"/>
      <c r="C43" s="28">
        <f>SUM(C25:C42)</f>
        <v>14120</v>
      </c>
      <c r="D43" s="28">
        <f>SUM(D25:D42)</f>
        <v>8230</v>
      </c>
      <c r="E43" s="28">
        <f>SUM(E25:E42)</f>
        <v>5890</v>
      </c>
      <c r="F43" s="29"/>
      <c r="G43" s="4"/>
      <c r="H43" s="21">
        <v>78</v>
      </c>
      <c r="I43" s="19" t="s">
        <v>130</v>
      </c>
      <c r="J43" s="19">
        <f>西部!C15</f>
        <v>2210</v>
      </c>
      <c r="K43" s="19">
        <f>西部!D15</f>
        <v>1535</v>
      </c>
      <c r="L43" s="19">
        <f t="shared" si="6"/>
        <v>675</v>
      </c>
      <c r="M43" s="19"/>
      <c r="N43" s="3"/>
      <c r="O43" s="58" t="s">
        <v>45</v>
      </c>
      <c r="P43" s="58"/>
      <c r="Q43" s="58" t="s">
        <v>46</v>
      </c>
      <c r="R43" s="58"/>
      <c r="S43" s="58"/>
      <c r="T43" s="58"/>
    </row>
    <row r="44" spans="1:20" x14ac:dyDescent="0.15">
      <c r="A44" s="9">
        <v>38</v>
      </c>
      <c r="B44" s="31" t="s">
        <v>131</v>
      </c>
      <c r="C44" s="21">
        <f>中央!C4</f>
        <v>410</v>
      </c>
      <c r="D44" s="21">
        <f>中央!D4</f>
        <v>170</v>
      </c>
      <c r="E44" s="21">
        <f>SUM(C44-D44)</f>
        <v>240</v>
      </c>
      <c r="F44" s="21"/>
      <c r="G44" s="4"/>
      <c r="H44" s="19">
        <v>79</v>
      </c>
      <c r="I44" s="19" t="s">
        <v>132</v>
      </c>
      <c r="J44" s="19">
        <f>西部!C20</f>
        <v>3585</v>
      </c>
      <c r="K44" s="19">
        <f>西部!D20</f>
        <v>1850</v>
      </c>
      <c r="L44" s="19">
        <f t="shared" si="6"/>
        <v>1735</v>
      </c>
      <c r="M44" s="19"/>
      <c r="O44" s="58"/>
      <c r="P44" s="58"/>
      <c r="Q44" s="58" t="s">
        <v>47</v>
      </c>
      <c r="R44" s="58"/>
      <c r="S44" s="58"/>
      <c r="T44" s="58"/>
    </row>
    <row r="45" spans="1:20" x14ac:dyDescent="0.15">
      <c r="A45" s="9">
        <v>39</v>
      </c>
      <c r="B45" s="26" t="s">
        <v>133</v>
      </c>
      <c r="C45" s="19">
        <f>中央!C12</f>
        <v>2230</v>
      </c>
      <c r="D45" s="19">
        <f>中央!D12</f>
        <v>1685</v>
      </c>
      <c r="E45" s="19">
        <f>SUM(C45-D45)</f>
        <v>545</v>
      </c>
      <c r="F45" s="19"/>
      <c r="G45" s="4"/>
      <c r="H45" s="21">
        <v>80</v>
      </c>
      <c r="I45" s="19" t="s">
        <v>442</v>
      </c>
      <c r="J45" s="19">
        <f>西部!C21</f>
        <v>1200</v>
      </c>
      <c r="K45" s="19">
        <f>西部!D21</f>
        <v>90</v>
      </c>
      <c r="L45" s="19">
        <f t="shared" si="6"/>
        <v>1110</v>
      </c>
      <c r="M45" s="19"/>
      <c r="O45" s="58"/>
      <c r="P45" s="58"/>
      <c r="Q45" s="58"/>
      <c r="R45" s="58"/>
      <c r="S45" s="58"/>
      <c r="T45" s="58"/>
    </row>
    <row r="46" spans="1:20" x14ac:dyDescent="0.15">
      <c r="A46" s="9">
        <v>40</v>
      </c>
      <c r="B46" s="26" t="s">
        <v>134</v>
      </c>
      <c r="C46" s="19">
        <f>中央!C18</f>
        <v>2740</v>
      </c>
      <c r="D46" s="19">
        <f>中央!D18</f>
        <v>2070</v>
      </c>
      <c r="E46" s="19">
        <f>SUM(C46-D46)</f>
        <v>670</v>
      </c>
      <c r="F46" s="19"/>
      <c r="G46" s="4"/>
      <c r="H46" s="19">
        <v>81</v>
      </c>
      <c r="I46" s="27" t="s">
        <v>463</v>
      </c>
      <c r="J46" s="19">
        <f>西部!C22</f>
        <v>500</v>
      </c>
      <c r="K46" s="19">
        <f>西部!D22</f>
        <v>300</v>
      </c>
      <c r="L46" s="19">
        <f t="shared" si="6"/>
        <v>200</v>
      </c>
      <c r="M46" s="19"/>
      <c r="O46" s="58" t="s">
        <v>443</v>
      </c>
      <c r="P46" s="58"/>
      <c r="Q46" s="58"/>
      <c r="R46" s="58"/>
      <c r="S46" s="58"/>
      <c r="T46" s="58"/>
    </row>
    <row r="47" spans="1:20" x14ac:dyDescent="0.15">
      <c r="R47" s="73">
        <v>45017</v>
      </c>
      <c r="S47" s="73"/>
      <c r="T47" s="22" t="s">
        <v>444</v>
      </c>
    </row>
    <row r="48" spans="1:20" x14ac:dyDescent="0.15">
      <c r="I48" s="24"/>
      <c r="J48" s="72" t="s">
        <v>447</v>
      </c>
      <c r="K48" s="72"/>
      <c r="L48" s="72"/>
      <c r="M48" s="72"/>
      <c r="N48" s="72"/>
      <c r="O48" s="72"/>
      <c r="P48" s="72"/>
      <c r="Q48" s="72"/>
      <c r="R48" s="72"/>
      <c r="S48" s="72"/>
      <c r="T48" s="72"/>
    </row>
    <row r="49" spans="9:20" x14ac:dyDescent="0.15">
      <c r="I49" s="25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</row>
    <row r="50" spans="9:20" x14ac:dyDescent="0.15">
      <c r="I50" s="1" t="s">
        <v>457</v>
      </c>
    </row>
  </sheetData>
  <mergeCells count="43">
    <mergeCell ref="J48:T49"/>
    <mergeCell ref="R47:S47"/>
    <mergeCell ref="A43:B43"/>
    <mergeCell ref="O23:T23"/>
    <mergeCell ref="H18:I18"/>
    <mergeCell ref="O19:T19"/>
    <mergeCell ref="O20:T22"/>
    <mergeCell ref="S41:T42"/>
    <mergeCell ref="Q37:R37"/>
    <mergeCell ref="O36:T36"/>
    <mergeCell ref="S38:T39"/>
    <mergeCell ref="O27:T27"/>
    <mergeCell ref="O40:P40"/>
    <mergeCell ref="Q40:R40"/>
    <mergeCell ref="S40:T40"/>
    <mergeCell ref="O41:P42"/>
    <mergeCell ref="H40:I40"/>
    <mergeCell ref="A1:C1"/>
    <mergeCell ref="D1:F1"/>
    <mergeCell ref="H1:O1"/>
    <mergeCell ref="Q1:R1"/>
    <mergeCell ref="Q38:R39"/>
    <mergeCell ref="O17:T18"/>
    <mergeCell ref="O15:P15"/>
    <mergeCell ref="O16:P16"/>
    <mergeCell ref="A24:B24"/>
    <mergeCell ref="O38:P39"/>
    <mergeCell ref="O24:T26"/>
    <mergeCell ref="O46:T46"/>
    <mergeCell ref="O32:T32"/>
    <mergeCell ref="O28:P29"/>
    <mergeCell ref="Q28:T29"/>
    <mergeCell ref="O30:P31"/>
    <mergeCell ref="Q30:T31"/>
    <mergeCell ref="O33:T34"/>
    <mergeCell ref="S37:T37"/>
    <mergeCell ref="O37:P37"/>
    <mergeCell ref="O35:T35"/>
    <mergeCell ref="O44:P45"/>
    <mergeCell ref="Q44:T45"/>
    <mergeCell ref="O43:P43"/>
    <mergeCell ref="Q43:T43"/>
    <mergeCell ref="Q41:R42"/>
  </mergeCells>
  <phoneticPr fontId="2"/>
  <dataValidations count="1">
    <dataValidation imeMode="off" allowBlank="1" showInputMessage="1" showErrorMessage="1" sqref="J4:M46 O1:O47 I49 Q4:T16 H1:H1048576 O50:O1048576 C4:F46" xr:uid="{00000000-0002-0000-0200-000000000000}"/>
  </dataValidations>
  <printOptions horizontalCentered="1" verticalCentered="1"/>
  <pageMargins left="0.78740157480314965" right="0.78740157480314965" top="0.19685039370078741" bottom="0.19685039370078741" header="0.19685039370078741" footer="0.19685039370078741"/>
  <pageSetup paperSize="9" scale="89" orientation="landscape" verticalDpi="300" r:id="rId1"/>
  <headerFooter alignWithMargins="0"/>
  <ignoredErrors>
    <ignoredError sqref="E43 L4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A54"/>
  <sheetViews>
    <sheetView zoomScaleNormal="100" workbookViewId="0">
      <selection activeCell="W33" sqref="W33"/>
    </sheetView>
  </sheetViews>
  <sheetFormatPr defaultRowHeight="13.5" x14ac:dyDescent="0.15"/>
  <cols>
    <col min="1" max="1" width="3.625" style="6" customWidth="1"/>
    <col min="2" max="2" width="11.25" style="38" customWidth="1"/>
    <col min="3" max="5" width="6.5" style="6" bestFit="1" customWidth="1"/>
    <col min="6" max="6" width="8" style="6" bestFit="1" customWidth="1"/>
    <col min="7" max="7" width="1.5" style="6" customWidth="1"/>
    <col min="8" max="8" width="3.625" style="6" bestFit="1" customWidth="1"/>
    <col min="9" max="9" width="11.25" style="6" customWidth="1"/>
    <col min="10" max="12" width="6.5" style="6" customWidth="1"/>
    <col min="13" max="13" width="8" style="6" bestFit="1" customWidth="1"/>
    <col min="14" max="14" width="1.5" style="6" customWidth="1"/>
    <col min="15" max="16" width="8.875" style="6" customWidth="1"/>
    <col min="17" max="19" width="6.5" style="6" customWidth="1"/>
    <col min="20" max="20" width="7.5" style="6" customWidth="1"/>
    <col min="21" max="27" width="9" style="6"/>
    <col min="28" max="16384" width="9" style="1"/>
  </cols>
  <sheetData>
    <row r="1" spans="1:27" ht="24.75" customHeight="1" x14ac:dyDescent="0.15">
      <c r="A1" s="63" t="s">
        <v>22</v>
      </c>
      <c r="B1" s="63"/>
      <c r="C1" s="63"/>
      <c r="D1" s="63" t="s">
        <v>142</v>
      </c>
      <c r="E1" s="63"/>
      <c r="F1" s="63"/>
      <c r="H1" s="36" t="s">
        <v>23</v>
      </c>
      <c r="I1" s="36"/>
      <c r="J1" s="36"/>
      <c r="K1" s="36"/>
      <c r="L1" s="36"/>
      <c r="M1" s="36"/>
      <c r="N1" s="36"/>
      <c r="O1" s="36"/>
      <c r="P1" s="37" t="s">
        <v>475</v>
      </c>
      <c r="Q1" s="74" t="s">
        <v>24</v>
      </c>
      <c r="R1" s="74"/>
      <c r="S1" s="32" t="s">
        <v>25</v>
      </c>
      <c r="T1" s="32" t="s">
        <v>26</v>
      </c>
    </row>
    <row r="2" spans="1:27" ht="3" customHeight="1" thickBot="1" x14ac:dyDescent="0.2"/>
    <row r="3" spans="1:27" s="2" customFormat="1" ht="12.75" customHeight="1" x14ac:dyDescent="0.15">
      <c r="A3" s="17" t="s">
        <v>30</v>
      </c>
      <c r="B3" s="17" t="s">
        <v>50</v>
      </c>
      <c r="C3" s="17" t="s">
        <v>27</v>
      </c>
      <c r="D3" s="17" t="s">
        <v>43</v>
      </c>
      <c r="E3" s="17" t="s">
        <v>28</v>
      </c>
      <c r="F3" s="17" t="s">
        <v>29</v>
      </c>
      <c r="G3" s="18"/>
      <c r="H3" s="17" t="s">
        <v>30</v>
      </c>
      <c r="I3" s="17" t="s">
        <v>50</v>
      </c>
      <c r="J3" s="17" t="s">
        <v>27</v>
      </c>
      <c r="K3" s="17" t="s">
        <v>43</v>
      </c>
      <c r="L3" s="17" t="s">
        <v>28</v>
      </c>
      <c r="M3" s="17" t="s">
        <v>29</v>
      </c>
      <c r="O3" s="75" t="s">
        <v>32</v>
      </c>
      <c r="P3" s="76"/>
      <c r="Q3" s="76"/>
      <c r="R3" s="76"/>
      <c r="S3" s="76"/>
      <c r="T3" s="77"/>
      <c r="V3" s="33"/>
      <c r="W3" s="33"/>
      <c r="X3" s="33"/>
      <c r="Y3" s="33"/>
      <c r="Z3" s="33"/>
      <c r="AA3" s="33"/>
    </row>
    <row r="4" spans="1:27" ht="13.5" customHeight="1" thickBot="1" x14ac:dyDescent="0.2">
      <c r="A4" s="19">
        <v>1</v>
      </c>
      <c r="B4" s="19" t="s">
        <v>446</v>
      </c>
      <c r="C4" s="19">
        <v>40</v>
      </c>
      <c r="D4" s="19">
        <v>35</v>
      </c>
      <c r="E4" s="19">
        <f>SUM(C4-D4)</f>
        <v>5</v>
      </c>
      <c r="F4" s="19"/>
      <c r="G4" s="4"/>
      <c r="H4" s="78">
        <v>33</v>
      </c>
      <c r="I4" s="78" t="s">
        <v>79</v>
      </c>
      <c r="J4" s="79">
        <v>660</v>
      </c>
      <c r="K4" s="79">
        <v>475</v>
      </c>
      <c r="L4" s="79">
        <f>SUM(J4-K4)</f>
        <v>185</v>
      </c>
      <c r="M4" s="78"/>
      <c r="N4" s="80"/>
      <c r="O4" s="81"/>
      <c r="P4" s="82"/>
      <c r="Q4" s="82"/>
      <c r="R4" s="82"/>
      <c r="S4" s="82"/>
      <c r="T4" s="83"/>
      <c r="U4" s="80"/>
    </row>
    <row r="5" spans="1:27" ht="13.5" customHeight="1" thickTop="1" x14ac:dyDescent="0.15">
      <c r="A5" s="19">
        <v>2</v>
      </c>
      <c r="B5" s="19" t="s">
        <v>135</v>
      </c>
      <c r="C5" s="19">
        <v>60</v>
      </c>
      <c r="D5" s="19">
        <v>50</v>
      </c>
      <c r="E5" s="19">
        <f>SUM(C5-D5)</f>
        <v>10</v>
      </c>
      <c r="F5" s="19"/>
      <c r="G5" s="4"/>
      <c r="H5" s="21">
        <v>34</v>
      </c>
      <c r="I5" s="21" t="s">
        <v>150</v>
      </c>
      <c r="J5" s="21">
        <v>110</v>
      </c>
      <c r="K5" s="21">
        <v>70</v>
      </c>
      <c r="L5" s="21">
        <f>SUM(J5-K5)</f>
        <v>40</v>
      </c>
      <c r="M5" s="21"/>
      <c r="N5" s="80"/>
      <c r="O5" s="84" t="s">
        <v>33</v>
      </c>
      <c r="P5" s="68"/>
      <c r="Q5" s="68"/>
      <c r="R5" s="68"/>
      <c r="S5" s="68"/>
      <c r="T5" s="85"/>
      <c r="U5" s="80"/>
    </row>
    <row r="6" spans="1:27" ht="13.5" customHeight="1" x14ac:dyDescent="0.15">
      <c r="A6" s="19">
        <v>3</v>
      </c>
      <c r="B6" s="19" t="s">
        <v>136</v>
      </c>
      <c r="C6" s="19">
        <v>270</v>
      </c>
      <c r="D6" s="19">
        <v>230</v>
      </c>
      <c r="E6" s="19">
        <f>SUM(C6-D6)</f>
        <v>40</v>
      </c>
      <c r="F6" s="19"/>
      <c r="G6" s="4"/>
      <c r="H6" s="19">
        <v>35</v>
      </c>
      <c r="I6" s="19" t="s">
        <v>152</v>
      </c>
      <c r="J6" s="19">
        <v>170</v>
      </c>
      <c r="K6" s="19">
        <v>100</v>
      </c>
      <c r="L6" s="19">
        <f>SUM(J6-K6)</f>
        <v>70</v>
      </c>
      <c r="M6" s="19"/>
      <c r="N6" s="80"/>
      <c r="O6" s="84"/>
      <c r="P6" s="68"/>
      <c r="Q6" s="68"/>
      <c r="R6" s="68"/>
      <c r="S6" s="68"/>
      <c r="T6" s="85"/>
      <c r="U6" s="80"/>
    </row>
    <row r="7" spans="1:27" ht="13.5" customHeight="1" x14ac:dyDescent="0.15">
      <c r="A7" s="19">
        <v>4</v>
      </c>
      <c r="B7" s="19" t="s">
        <v>137</v>
      </c>
      <c r="C7" s="19">
        <v>165</v>
      </c>
      <c r="D7" s="19">
        <v>145</v>
      </c>
      <c r="E7" s="19">
        <f>SUM(C7-D7)</f>
        <v>20</v>
      </c>
      <c r="F7" s="19"/>
      <c r="G7" s="4"/>
      <c r="H7" s="19">
        <v>36</v>
      </c>
      <c r="I7" s="19" t="s">
        <v>153</v>
      </c>
      <c r="J7" s="19">
        <v>450</v>
      </c>
      <c r="K7" s="19">
        <v>380</v>
      </c>
      <c r="L7" s="19">
        <f>SUM(J7-K7)</f>
        <v>70</v>
      </c>
      <c r="M7" s="19"/>
      <c r="N7" s="80"/>
      <c r="O7" s="86" t="s">
        <v>318</v>
      </c>
      <c r="P7" s="58"/>
      <c r="Q7" s="58"/>
      <c r="R7" s="58"/>
      <c r="S7" s="58"/>
      <c r="T7" s="87"/>
      <c r="U7" s="80"/>
    </row>
    <row r="8" spans="1:27" ht="13.5" customHeight="1" thickBot="1" x14ac:dyDescent="0.2">
      <c r="A8" s="78"/>
      <c r="B8" s="88" t="s">
        <v>325</v>
      </c>
      <c r="C8" s="79">
        <f>SUM(C4:C7)</f>
        <v>535</v>
      </c>
      <c r="D8" s="79">
        <f>SUM(D4:D7)</f>
        <v>460</v>
      </c>
      <c r="E8" s="79">
        <f>SUM(E4:E7)</f>
        <v>75</v>
      </c>
      <c r="F8" s="78"/>
      <c r="G8" s="4"/>
      <c r="H8" s="78"/>
      <c r="I8" s="88" t="s">
        <v>325</v>
      </c>
      <c r="J8" s="79">
        <f>SUM(J5:J7)</f>
        <v>730</v>
      </c>
      <c r="K8" s="79">
        <f>SUM(K5:K7)</f>
        <v>550</v>
      </c>
      <c r="L8" s="79">
        <f>SUM(L5:L7)</f>
        <v>180</v>
      </c>
      <c r="M8" s="78"/>
      <c r="N8" s="80"/>
      <c r="O8" s="89" t="s">
        <v>34</v>
      </c>
      <c r="P8" s="71"/>
      <c r="Q8" s="71"/>
      <c r="R8" s="71"/>
      <c r="S8" s="71"/>
      <c r="T8" s="90"/>
      <c r="U8" s="80"/>
    </row>
    <row r="9" spans="1:27" ht="13.5" customHeight="1" thickTop="1" thickBot="1" x14ac:dyDescent="0.2">
      <c r="A9" s="21">
        <v>5</v>
      </c>
      <c r="B9" s="21" t="s">
        <v>147</v>
      </c>
      <c r="C9" s="21">
        <v>550</v>
      </c>
      <c r="D9" s="21">
        <v>450</v>
      </c>
      <c r="E9" s="21">
        <f>SUM(C9-D9)</f>
        <v>100</v>
      </c>
      <c r="F9" s="21"/>
      <c r="G9" s="4"/>
      <c r="H9" s="78">
        <v>37</v>
      </c>
      <c r="I9" s="78" t="s">
        <v>85</v>
      </c>
      <c r="J9" s="79">
        <v>200</v>
      </c>
      <c r="K9" s="79">
        <v>45</v>
      </c>
      <c r="L9" s="79">
        <f t="shared" ref="L9:L17" si="0">SUM(J9-K9)</f>
        <v>155</v>
      </c>
      <c r="M9" s="78"/>
      <c r="N9" s="80"/>
      <c r="O9" s="89"/>
      <c r="P9" s="71"/>
      <c r="Q9" s="71"/>
      <c r="R9" s="71"/>
      <c r="S9" s="71"/>
      <c r="T9" s="90"/>
      <c r="U9" s="80"/>
    </row>
    <row r="10" spans="1:27" ht="13.5" customHeight="1" thickTop="1" thickBot="1" x14ac:dyDescent="0.2">
      <c r="A10" s="19">
        <v>6</v>
      </c>
      <c r="B10" s="19" t="s">
        <v>148</v>
      </c>
      <c r="C10" s="19">
        <v>450</v>
      </c>
      <c r="D10" s="19">
        <v>225</v>
      </c>
      <c r="E10" s="21">
        <f>SUM(C10-D10)</f>
        <v>225</v>
      </c>
      <c r="F10" s="19"/>
      <c r="G10" s="4"/>
      <c r="H10" s="91">
        <v>38</v>
      </c>
      <c r="I10" s="91" t="s">
        <v>460</v>
      </c>
      <c r="J10" s="92">
        <v>600</v>
      </c>
      <c r="K10" s="92">
        <v>20</v>
      </c>
      <c r="L10" s="79">
        <f t="shared" si="0"/>
        <v>580</v>
      </c>
      <c r="M10" s="91"/>
      <c r="N10" s="80"/>
      <c r="O10" s="89"/>
      <c r="P10" s="71"/>
      <c r="Q10" s="71"/>
      <c r="R10" s="71"/>
      <c r="S10" s="71"/>
      <c r="T10" s="90"/>
      <c r="U10" s="80"/>
    </row>
    <row r="11" spans="1:27" ht="13.5" customHeight="1" thickTop="1" thickBot="1" x14ac:dyDescent="0.2">
      <c r="A11" s="19">
        <v>7</v>
      </c>
      <c r="B11" s="19" t="s">
        <v>149</v>
      </c>
      <c r="C11" s="19">
        <v>500</v>
      </c>
      <c r="D11" s="19">
        <v>300</v>
      </c>
      <c r="E11" s="21">
        <f>SUM(C11-D11)</f>
        <v>200</v>
      </c>
      <c r="F11" s="19"/>
      <c r="G11" s="4"/>
      <c r="H11" s="93">
        <v>39</v>
      </c>
      <c r="I11" s="93" t="s">
        <v>88</v>
      </c>
      <c r="J11" s="94">
        <v>400</v>
      </c>
      <c r="K11" s="94">
        <v>340</v>
      </c>
      <c r="L11" s="94">
        <f t="shared" si="0"/>
        <v>60</v>
      </c>
      <c r="M11" s="93"/>
      <c r="N11" s="80"/>
      <c r="O11" s="95" t="s">
        <v>319</v>
      </c>
      <c r="P11" s="59"/>
      <c r="Q11" s="59"/>
      <c r="R11" s="59"/>
      <c r="S11" s="59"/>
      <c r="T11" s="96"/>
      <c r="U11" s="80"/>
    </row>
    <row r="12" spans="1:27" ht="13.5" customHeight="1" thickTop="1" x14ac:dyDescent="0.15">
      <c r="A12" s="19">
        <v>8</v>
      </c>
      <c r="B12" s="19" t="s">
        <v>151</v>
      </c>
      <c r="C12" s="19">
        <v>570</v>
      </c>
      <c r="D12" s="19">
        <v>420</v>
      </c>
      <c r="E12" s="21">
        <f>SUM(C12-D12)</f>
        <v>150</v>
      </c>
      <c r="F12" s="19"/>
      <c r="G12" s="4"/>
      <c r="H12" s="21">
        <v>40</v>
      </c>
      <c r="I12" s="21" t="s">
        <v>158</v>
      </c>
      <c r="J12" s="21">
        <v>575</v>
      </c>
      <c r="K12" s="21">
        <v>335</v>
      </c>
      <c r="L12" s="21">
        <f t="shared" si="0"/>
        <v>240</v>
      </c>
      <c r="M12" s="21"/>
      <c r="N12" s="80"/>
      <c r="O12" s="89" t="s">
        <v>34</v>
      </c>
      <c r="P12" s="71"/>
      <c r="Q12" s="71"/>
      <c r="R12" s="71"/>
      <c r="S12" s="71"/>
      <c r="T12" s="90"/>
      <c r="U12" s="80"/>
    </row>
    <row r="13" spans="1:27" ht="13.5" customHeight="1" thickBot="1" x14ac:dyDescent="0.2">
      <c r="A13" s="78"/>
      <c r="B13" s="88" t="s">
        <v>325</v>
      </c>
      <c r="C13" s="79">
        <f>SUM(C9:C12)</f>
        <v>2070</v>
      </c>
      <c r="D13" s="79">
        <f>SUM(D9:D12)</f>
        <v>1395</v>
      </c>
      <c r="E13" s="79">
        <f>SUM(E9:E12)</f>
        <v>675</v>
      </c>
      <c r="F13" s="78"/>
      <c r="G13" s="4"/>
      <c r="H13" s="19">
        <v>41</v>
      </c>
      <c r="I13" s="19" t="s">
        <v>160</v>
      </c>
      <c r="J13" s="19">
        <v>400</v>
      </c>
      <c r="K13" s="19">
        <v>240</v>
      </c>
      <c r="L13" s="21">
        <f t="shared" si="0"/>
        <v>160</v>
      </c>
      <c r="M13" s="19"/>
      <c r="N13" s="80"/>
      <c r="O13" s="89"/>
      <c r="P13" s="71"/>
      <c r="Q13" s="71"/>
      <c r="R13" s="71"/>
      <c r="S13" s="71"/>
      <c r="T13" s="90"/>
      <c r="U13" s="80"/>
    </row>
    <row r="14" spans="1:27" ht="13.5" customHeight="1" thickTop="1" thickBot="1" x14ac:dyDescent="0.2">
      <c r="A14" s="91">
        <v>9</v>
      </c>
      <c r="B14" s="91" t="s">
        <v>459</v>
      </c>
      <c r="C14" s="92">
        <v>260</v>
      </c>
      <c r="D14" s="92">
        <v>0</v>
      </c>
      <c r="E14" s="92">
        <f t="shared" ref="E14:E21" si="1">SUM(C14-D14)</f>
        <v>260</v>
      </c>
      <c r="F14" s="91"/>
      <c r="G14" s="4"/>
      <c r="H14" s="19">
        <v>42</v>
      </c>
      <c r="I14" s="19" t="s">
        <v>162</v>
      </c>
      <c r="J14" s="19">
        <v>430</v>
      </c>
      <c r="K14" s="19">
        <v>200</v>
      </c>
      <c r="L14" s="21">
        <f t="shared" si="0"/>
        <v>230</v>
      </c>
      <c r="M14" s="19"/>
      <c r="N14" s="80"/>
      <c r="O14" s="89"/>
      <c r="P14" s="71"/>
      <c r="Q14" s="71"/>
      <c r="R14" s="71"/>
      <c r="S14" s="71"/>
      <c r="T14" s="90"/>
      <c r="U14" s="80"/>
    </row>
    <row r="15" spans="1:27" ht="13.5" customHeight="1" thickTop="1" thickBot="1" x14ac:dyDescent="0.2">
      <c r="A15" s="78">
        <v>10</v>
      </c>
      <c r="B15" s="78" t="s">
        <v>57</v>
      </c>
      <c r="C15" s="79">
        <v>525</v>
      </c>
      <c r="D15" s="79">
        <v>0</v>
      </c>
      <c r="E15" s="92">
        <f t="shared" si="1"/>
        <v>525</v>
      </c>
      <c r="F15" s="78"/>
      <c r="G15" s="4"/>
      <c r="H15" s="19">
        <v>43</v>
      </c>
      <c r="I15" s="19" t="s">
        <v>163</v>
      </c>
      <c r="J15" s="19">
        <v>635</v>
      </c>
      <c r="K15" s="19">
        <v>360</v>
      </c>
      <c r="L15" s="21">
        <f t="shared" si="0"/>
        <v>275</v>
      </c>
      <c r="M15" s="19"/>
      <c r="N15" s="80"/>
      <c r="O15" s="95" t="s">
        <v>35</v>
      </c>
      <c r="P15" s="59"/>
      <c r="Q15" s="59"/>
      <c r="R15" s="59"/>
      <c r="S15" s="59"/>
      <c r="T15" s="96"/>
      <c r="U15" s="80"/>
    </row>
    <row r="16" spans="1:27" ht="13.5" customHeight="1" thickTop="1" x14ac:dyDescent="0.15">
      <c r="A16" s="21">
        <v>11</v>
      </c>
      <c r="B16" s="21" t="s">
        <v>154</v>
      </c>
      <c r="C16" s="21">
        <v>700</v>
      </c>
      <c r="D16" s="21">
        <v>195</v>
      </c>
      <c r="E16" s="21">
        <f t="shared" si="1"/>
        <v>505</v>
      </c>
      <c r="F16" s="21"/>
      <c r="G16" s="4"/>
      <c r="H16" s="19">
        <v>44</v>
      </c>
      <c r="I16" s="19" t="s">
        <v>165</v>
      </c>
      <c r="J16" s="19">
        <v>1140</v>
      </c>
      <c r="K16" s="19">
        <v>700</v>
      </c>
      <c r="L16" s="21">
        <f t="shared" si="0"/>
        <v>440</v>
      </c>
      <c r="M16" s="19"/>
      <c r="N16" s="80"/>
      <c r="O16" s="86" t="s">
        <v>36</v>
      </c>
      <c r="P16" s="58"/>
      <c r="Q16" s="59"/>
      <c r="R16" s="59"/>
      <c r="S16" s="59"/>
      <c r="T16" s="96"/>
      <c r="U16" s="80"/>
    </row>
    <row r="17" spans="1:23" ht="13.5" customHeight="1" x14ac:dyDescent="0.15">
      <c r="A17" s="19">
        <v>12</v>
      </c>
      <c r="B17" s="19" t="s">
        <v>155</v>
      </c>
      <c r="C17" s="19">
        <v>120</v>
      </c>
      <c r="D17" s="19">
        <v>80</v>
      </c>
      <c r="E17" s="21">
        <f t="shared" si="1"/>
        <v>40</v>
      </c>
      <c r="F17" s="19"/>
      <c r="G17" s="4"/>
      <c r="H17" s="19">
        <v>45</v>
      </c>
      <c r="I17" s="19" t="s">
        <v>167</v>
      </c>
      <c r="J17" s="19">
        <v>470</v>
      </c>
      <c r="K17" s="19">
        <v>310</v>
      </c>
      <c r="L17" s="21">
        <f t="shared" si="0"/>
        <v>160</v>
      </c>
      <c r="M17" s="19"/>
      <c r="N17" s="80"/>
      <c r="O17" s="86"/>
      <c r="P17" s="58"/>
      <c r="Q17" s="59"/>
      <c r="R17" s="59"/>
      <c r="S17" s="59"/>
      <c r="T17" s="96"/>
      <c r="U17" s="80"/>
    </row>
    <row r="18" spans="1:23" ht="13.5" customHeight="1" thickBot="1" x14ac:dyDescent="0.2">
      <c r="A18" s="19">
        <v>13</v>
      </c>
      <c r="B18" s="19" t="s">
        <v>156</v>
      </c>
      <c r="C18" s="19">
        <v>190</v>
      </c>
      <c r="D18" s="19">
        <v>180</v>
      </c>
      <c r="E18" s="21">
        <f t="shared" si="1"/>
        <v>10</v>
      </c>
      <c r="F18" s="19"/>
      <c r="G18" s="4"/>
      <c r="H18" s="78"/>
      <c r="I18" s="88" t="s">
        <v>325</v>
      </c>
      <c r="J18" s="79">
        <f>SUM(J12:J17)</f>
        <v>3650</v>
      </c>
      <c r="K18" s="79">
        <f>SUM(K12:K17)</f>
        <v>2145</v>
      </c>
      <c r="L18" s="79">
        <f>SUM(L12:L17)</f>
        <v>1505</v>
      </c>
      <c r="M18" s="78"/>
      <c r="N18" s="80"/>
      <c r="O18" s="86" t="s">
        <v>37</v>
      </c>
      <c r="P18" s="58"/>
      <c r="Q18" s="59"/>
      <c r="R18" s="59"/>
      <c r="S18" s="59"/>
      <c r="T18" s="96"/>
      <c r="U18" s="80"/>
    </row>
    <row r="19" spans="1:23" ht="13.5" customHeight="1" thickTop="1" x14ac:dyDescent="0.15">
      <c r="A19" s="19">
        <v>14</v>
      </c>
      <c r="B19" s="19" t="s">
        <v>157</v>
      </c>
      <c r="C19" s="19">
        <v>100</v>
      </c>
      <c r="D19" s="19">
        <v>95</v>
      </c>
      <c r="E19" s="21">
        <f t="shared" si="1"/>
        <v>5</v>
      </c>
      <c r="F19" s="19"/>
      <c r="G19" s="4"/>
      <c r="H19" s="21">
        <v>46</v>
      </c>
      <c r="I19" s="21" t="s">
        <v>170</v>
      </c>
      <c r="J19" s="21">
        <v>630</v>
      </c>
      <c r="K19" s="21">
        <v>260</v>
      </c>
      <c r="L19" s="21">
        <f t="shared" ref="L19:L24" si="2">SUM(J19-K19)</f>
        <v>370</v>
      </c>
      <c r="M19" s="21"/>
      <c r="N19" s="80"/>
      <c r="O19" s="86"/>
      <c r="P19" s="58"/>
      <c r="Q19" s="59"/>
      <c r="R19" s="59"/>
      <c r="S19" s="59"/>
      <c r="T19" s="96"/>
      <c r="U19" s="80"/>
    </row>
    <row r="20" spans="1:23" ht="13.5" customHeight="1" x14ac:dyDescent="0.15">
      <c r="A20" s="19">
        <v>15</v>
      </c>
      <c r="B20" s="19" t="s">
        <v>159</v>
      </c>
      <c r="C20" s="19">
        <v>120</v>
      </c>
      <c r="D20" s="19">
        <v>110</v>
      </c>
      <c r="E20" s="21">
        <f t="shared" si="1"/>
        <v>10</v>
      </c>
      <c r="F20" s="19"/>
      <c r="G20" s="4"/>
      <c r="H20" s="19">
        <v>47</v>
      </c>
      <c r="I20" s="19" t="s">
        <v>172</v>
      </c>
      <c r="J20" s="19">
        <v>1115</v>
      </c>
      <c r="K20" s="19">
        <v>275</v>
      </c>
      <c r="L20" s="21">
        <f t="shared" si="2"/>
        <v>840</v>
      </c>
      <c r="M20" s="19"/>
      <c r="N20" s="80"/>
      <c r="O20" s="86" t="s">
        <v>38</v>
      </c>
      <c r="P20" s="58"/>
      <c r="Q20" s="58"/>
      <c r="R20" s="58"/>
      <c r="S20" s="58"/>
      <c r="T20" s="87"/>
      <c r="U20" s="80"/>
    </row>
    <row r="21" spans="1:23" ht="13.5" customHeight="1" x14ac:dyDescent="0.15">
      <c r="A21" s="19">
        <v>16</v>
      </c>
      <c r="B21" s="19" t="s">
        <v>161</v>
      </c>
      <c r="C21" s="19">
        <v>100</v>
      </c>
      <c r="D21" s="19">
        <v>95</v>
      </c>
      <c r="E21" s="21">
        <f t="shared" si="1"/>
        <v>5</v>
      </c>
      <c r="F21" s="19"/>
      <c r="G21" s="4"/>
      <c r="H21" s="19">
        <v>48</v>
      </c>
      <c r="I21" s="19" t="s">
        <v>174</v>
      </c>
      <c r="J21" s="19">
        <v>690</v>
      </c>
      <c r="K21" s="19">
        <v>395</v>
      </c>
      <c r="L21" s="21">
        <f t="shared" si="2"/>
        <v>295</v>
      </c>
      <c r="M21" s="19"/>
      <c r="N21" s="80"/>
      <c r="O21" s="86" t="s">
        <v>435</v>
      </c>
      <c r="P21" s="58"/>
      <c r="Q21" s="58"/>
      <c r="R21" s="58"/>
      <c r="S21" s="58"/>
      <c r="T21" s="87"/>
      <c r="U21" s="80"/>
    </row>
    <row r="22" spans="1:23" ht="13.5" customHeight="1" thickBot="1" x14ac:dyDescent="0.2">
      <c r="A22" s="78"/>
      <c r="B22" s="88" t="s">
        <v>325</v>
      </c>
      <c r="C22" s="79">
        <f>SUM(C16:C21)</f>
        <v>1330</v>
      </c>
      <c r="D22" s="79">
        <f>SUM(D16:D21)</f>
        <v>755</v>
      </c>
      <c r="E22" s="79">
        <f>SUM(E16:E21)</f>
        <v>575</v>
      </c>
      <c r="F22" s="78"/>
      <c r="G22" s="4"/>
      <c r="H22" s="78"/>
      <c r="I22" s="88" t="s">
        <v>325</v>
      </c>
      <c r="J22" s="79">
        <f>SUM(J19:J21)</f>
        <v>2435</v>
      </c>
      <c r="K22" s="79">
        <f>SUM(K19:K21)</f>
        <v>930</v>
      </c>
      <c r="L22" s="79">
        <f t="shared" si="2"/>
        <v>1505</v>
      </c>
      <c r="M22" s="78"/>
      <c r="N22" s="80"/>
      <c r="O22" s="86"/>
      <c r="P22" s="58"/>
      <c r="Q22" s="58"/>
      <c r="R22" s="58"/>
      <c r="S22" s="58"/>
      <c r="T22" s="87"/>
      <c r="U22" s="80"/>
    </row>
    <row r="23" spans="1:23" ht="13.5" customHeight="1" thickTop="1" x14ac:dyDescent="0.15">
      <c r="A23" s="21">
        <v>17</v>
      </c>
      <c r="B23" s="21" t="s">
        <v>164</v>
      </c>
      <c r="C23" s="21">
        <v>190</v>
      </c>
      <c r="D23" s="21">
        <v>110</v>
      </c>
      <c r="E23" s="21">
        <f t="shared" ref="E23:E28" si="3">SUM(C23-D23)</f>
        <v>80</v>
      </c>
      <c r="F23" s="21"/>
      <c r="G23" s="4"/>
      <c r="H23" s="21">
        <v>49</v>
      </c>
      <c r="I23" s="21" t="s">
        <v>175</v>
      </c>
      <c r="J23" s="21">
        <v>220</v>
      </c>
      <c r="K23" s="21">
        <v>0</v>
      </c>
      <c r="L23" s="21">
        <f t="shared" si="2"/>
        <v>220</v>
      </c>
      <c r="M23" s="21"/>
      <c r="N23" s="80"/>
      <c r="O23" s="86" t="s">
        <v>40</v>
      </c>
      <c r="P23" s="58"/>
      <c r="Q23" s="58"/>
      <c r="R23" s="58"/>
      <c r="S23" s="58"/>
      <c r="T23" s="87"/>
      <c r="U23" s="80"/>
    </row>
    <row r="24" spans="1:23" ht="13.5" customHeight="1" x14ac:dyDescent="0.15">
      <c r="A24" s="19">
        <v>18</v>
      </c>
      <c r="B24" s="19" t="s">
        <v>166</v>
      </c>
      <c r="C24" s="19">
        <v>175</v>
      </c>
      <c r="D24" s="19">
        <v>105</v>
      </c>
      <c r="E24" s="19">
        <f t="shared" si="3"/>
        <v>70</v>
      </c>
      <c r="F24" s="19"/>
      <c r="G24" s="4"/>
      <c r="H24" s="19">
        <v>50</v>
      </c>
      <c r="I24" s="19" t="s">
        <v>176</v>
      </c>
      <c r="J24" s="19">
        <v>320</v>
      </c>
      <c r="K24" s="19">
        <v>60</v>
      </c>
      <c r="L24" s="19">
        <f t="shared" si="2"/>
        <v>260</v>
      </c>
      <c r="M24" s="19"/>
      <c r="N24" s="80"/>
      <c r="O24" s="86" t="s">
        <v>41</v>
      </c>
      <c r="P24" s="58"/>
      <c r="Q24" s="58"/>
      <c r="R24" s="58"/>
      <c r="S24" s="58"/>
      <c r="T24" s="87"/>
      <c r="U24" s="80"/>
    </row>
    <row r="25" spans="1:23" ht="13.5" customHeight="1" thickBot="1" x14ac:dyDescent="0.2">
      <c r="A25" s="19">
        <v>19</v>
      </c>
      <c r="B25" s="19" t="s">
        <v>168</v>
      </c>
      <c r="C25" s="19">
        <v>180</v>
      </c>
      <c r="D25" s="19">
        <v>110</v>
      </c>
      <c r="E25" s="19">
        <f>SUM(C25-D25)</f>
        <v>70</v>
      </c>
      <c r="F25" s="19"/>
      <c r="G25" s="4"/>
      <c r="H25" s="78"/>
      <c r="I25" s="88" t="s">
        <v>325</v>
      </c>
      <c r="J25" s="79">
        <f>SUM(J23:J24)</f>
        <v>540</v>
      </c>
      <c r="K25" s="79">
        <f>SUM(K23:K24)</f>
        <v>60</v>
      </c>
      <c r="L25" s="79">
        <f>SUM(L23:L24)</f>
        <v>480</v>
      </c>
      <c r="M25" s="78"/>
      <c r="N25" s="80"/>
      <c r="O25" s="86"/>
      <c r="P25" s="58"/>
      <c r="Q25" s="58"/>
      <c r="R25" s="58"/>
      <c r="S25" s="58"/>
      <c r="T25" s="87"/>
      <c r="U25" s="80"/>
    </row>
    <row r="26" spans="1:23" ht="13.5" customHeight="1" thickTop="1" thickBot="1" x14ac:dyDescent="0.2">
      <c r="A26" s="19">
        <v>20</v>
      </c>
      <c r="B26" s="19" t="s">
        <v>169</v>
      </c>
      <c r="C26" s="19">
        <v>200</v>
      </c>
      <c r="D26" s="19">
        <v>170</v>
      </c>
      <c r="E26" s="19">
        <f>SUM(C26-D26)</f>
        <v>30</v>
      </c>
      <c r="F26" s="19"/>
      <c r="G26" s="4"/>
      <c r="H26" s="91">
        <v>51</v>
      </c>
      <c r="I26" s="91" t="s">
        <v>97</v>
      </c>
      <c r="J26" s="92">
        <v>1040</v>
      </c>
      <c r="K26" s="92">
        <v>0</v>
      </c>
      <c r="L26" s="92">
        <f>SUM(J26-K26)</f>
        <v>1040</v>
      </c>
      <c r="M26" s="91"/>
      <c r="N26" s="80"/>
      <c r="O26" s="86" t="s">
        <v>42</v>
      </c>
      <c r="P26" s="58"/>
      <c r="Q26" s="58" t="s">
        <v>27</v>
      </c>
      <c r="R26" s="58"/>
      <c r="S26" s="58" t="s">
        <v>43</v>
      </c>
      <c r="T26" s="97"/>
      <c r="U26" s="80"/>
    </row>
    <row r="27" spans="1:23" ht="13.5" customHeight="1" thickTop="1" x14ac:dyDescent="0.15">
      <c r="A27" s="19">
        <v>21</v>
      </c>
      <c r="B27" s="19" t="s">
        <v>171</v>
      </c>
      <c r="C27" s="19">
        <v>280</v>
      </c>
      <c r="D27" s="19">
        <v>250</v>
      </c>
      <c r="E27" s="19">
        <f t="shared" si="3"/>
        <v>30</v>
      </c>
      <c r="F27" s="19"/>
      <c r="G27" s="4"/>
      <c r="H27" s="21"/>
      <c r="I27" s="21"/>
      <c r="J27" s="21"/>
      <c r="K27" s="21"/>
      <c r="L27" s="21"/>
      <c r="M27" s="21"/>
      <c r="N27" s="80"/>
      <c r="O27" s="86" t="s">
        <v>44</v>
      </c>
      <c r="P27" s="58"/>
      <c r="Q27" s="58"/>
      <c r="R27" s="58"/>
      <c r="S27" s="58"/>
      <c r="T27" s="97"/>
      <c r="U27" s="80"/>
    </row>
    <row r="28" spans="1:23" ht="13.5" customHeight="1" x14ac:dyDescent="0.15">
      <c r="A28" s="19">
        <v>22</v>
      </c>
      <c r="B28" s="19" t="s">
        <v>173</v>
      </c>
      <c r="C28" s="19">
        <v>270</v>
      </c>
      <c r="D28" s="19">
        <v>225</v>
      </c>
      <c r="E28" s="19">
        <f t="shared" si="3"/>
        <v>45</v>
      </c>
      <c r="F28" s="19"/>
      <c r="G28" s="4"/>
      <c r="H28" s="21"/>
      <c r="I28" s="21"/>
      <c r="J28" s="21"/>
      <c r="K28" s="21"/>
      <c r="L28" s="21"/>
      <c r="M28" s="21"/>
      <c r="N28" s="80"/>
      <c r="O28" s="86"/>
      <c r="P28" s="58"/>
      <c r="Q28" s="58"/>
      <c r="R28" s="58"/>
      <c r="S28" s="98"/>
      <c r="T28" s="97"/>
      <c r="U28" s="80"/>
    </row>
    <row r="29" spans="1:23" ht="13.5" customHeight="1" thickBot="1" x14ac:dyDescent="0.2">
      <c r="A29" s="78"/>
      <c r="B29" s="88" t="s">
        <v>325</v>
      </c>
      <c r="C29" s="79">
        <f>SUM(C23:C28)</f>
        <v>1295</v>
      </c>
      <c r="D29" s="79">
        <f>SUM(D23:D28)</f>
        <v>970</v>
      </c>
      <c r="E29" s="79">
        <f>SUM(E23:E28)</f>
        <v>325</v>
      </c>
      <c r="F29" s="78"/>
      <c r="G29" s="4"/>
      <c r="H29" s="21"/>
      <c r="I29" s="21"/>
      <c r="J29" s="21"/>
      <c r="K29" s="21"/>
      <c r="L29" s="21"/>
      <c r="M29" s="21"/>
      <c r="N29" s="80"/>
      <c r="O29" s="86" t="s">
        <v>42</v>
      </c>
      <c r="P29" s="58"/>
      <c r="Q29" s="58" t="s">
        <v>28</v>
      </c>
      <c r="R29" s="58"/>
      <c r="S29" s="58" t="s">
        <v>31</v>
      </c>
      <c r="T29" s="87"/>
      <c r="U29" s="80"/>
    </row>
    <row r="30" spans="1:23" ht="13.5" customHeight="1" thickTop="1" thickBot="1" x14ac:dyDescent="0.2">
      <c r="A30" s="93">
        <v>23</v>
      </c>
      <c r="B30" s="93" t="s">
        <v>64</v>
      </c>
      <c r="C30" s="94">
        <v>1130</v>
      </c>
      <c r="D30" s="94">
        <v>690</v>
      </c>
      <c r="E30" s="94">
        <f>SUM(C30-D30)</f>
        <v>440</v>
      </c>
      <c r="F30" s="93"/>
      <c r="G30" s="4"/>
      <c r="H30" s="21"/>
      <c r="I30" s="21"/>
      <c r="J30" s="21"/>
      <c r="K30" s="21"/>
      <c r="L30" s="21"/>
      <c r="M30" s="21"/>
      <c r="N30" s="80"/>
      <c r="O30" s="86" t="s">
        <v>44</v>
      </c>
      <c r="P30" s="58"/>
      <c r="Q30" s="59"/>
      <c r="R30" s="59"/>
      <c r="S30" s="59"/>
      <c r="T30" s="96"/>
      <c r="U30" s="80"/>
    </row>
    <row r="31" spans="1:23" ht="13.5" customHeight="1" thickTop="1" x14ac:dyDescent="0.15">
      <c r="A31" s="21">
        <v>24</v>
      </c>
      <c r="B31" s="21" t="s">
        <v>177</v>
      </c>
      <c r="C31" s="21">
        <v>240</v>
      </c>
      <c r="D31" s="21">
        <v>10</v>
      </c>
      <c r="E31" s="21">
        <f>SUM(C31-D31)</f>
        <v>230</v>
      </c>
      <c r="F31" s="21"/>
      <c r="G31" s="4"/>
      <c r="H31" s="21"/>
      <c r="I31" s="21"/>
      <c r="J31" s="21"/>
      <c r="K31" s="21"/>
      <c r="L31" s="21"/>
      <c r="M31" s="21"/>
      <c r="N31" s="80"/>
      <c r="O31" s="86"/>
      <c r="P31" s="58"/>
      <c r="Q31" s="59"/>
      <c r="R31" s="59"/>
      <c r="S31" s="59"/>
      <c r="T31" s="96"/>
      <c r="U31" s="80"/>
      <c r="W31"/>
    </row>
    <row r="32" spans="1:23" ht="13.5" customHeight="1" x14ac:dyDescent="0.15">
      <c r="A32" s="21">
        <v>25</v>
      </c>
      <c r="B32" s="19" t="s">
        <v>178</v>
      </c>
      <c r="C32" s="19">
        <v>350</v>
      </c>
      <c r="D32" s="19">
        <v>280</v>
      </c>
      <c r="E32" s="21">
        <f>SUM(C32-D32)</f>
        <v>70</v>
      </c>
      <c r="F32" s="19"/>
      <c r="G32" s="4"/>
      <c r="H32" s="21"/>
      <c r="I32" s="21"/>
      <c r="J32" s="21"/>
      <c r="K32" s="21"/>
      <c r="L32" s="21"/>
      <c r="M32" s="21"/>
      <c r="N32" s="80"/>
      <c r="O32" s="86" t="s">
        <v>45</v>
      </c>
      <c r="P32" s="58"/>
      <c r="Q32" s="58" t="s">
        <v>46</v>
      </c>
      <c r="R32" s="58"/>
      <c r="S32" s="58"/>
      <c r="T32" s="87"/>
      <c r="U32" s="80"/>
    </row>
    <row r="33" spans="1:21" ht="13.5" customHeight="1" x14ac:dyDescent="0.15">
      <c r="A33" s="21">
        <v>26</v>
      </c>
      <c r="B33" s="19" t="s">
        <v>179</v>
      </c>
      <c r="C33" s="19">
        <v>265</v>
      </c>
      <c r="D33" s="19">
        <v>225</v>
      </c>
      <c r="E33" s="21">
        <f>SUM(C33-D33)</f>
        <v>40</v>
      </c>
      <c r="F33" s="19"/>
      <c r="G33" s="4"/>
      <c r="H33" s="21"/>
      <c r="I33" s="21"/>
      <c r="J33" s="21"/>
      <c r="K33" s="21"/>
      <c r="L33" s="21"/>
      <c r="M33" s="21"/>
      <c r="N33" s="80"/>
      <c r="O33" s="86"/>
      <c r="P33" s="58"/>
      <c r="Q33" s="58" t="s">
        <v>47</v>
      </c>
      <c r="R33" s="58"/>
      <c r="S33" s="58"/>
      <c r="T33" s="87"/>
      <c r="U33" s="80"/>
    </row>
    <row r="34" spans="1:21" ht="13.5" customHeight="1" thickBot="1" x14ac:dyDescent="0.2">
      <c r="A34" s="78"/>
      <c r="B34" s="88" t="s">
        <v>325</v>
      </c>
      <c r="C34" s="79">
        <f>SUM(C31:C33)</f>
        <v>855</v>
      </c>
      <c r="D34" s="79">
        <f>SUM(D31:D33)</f>
        <v>515</v>
      </c>
      <c r="E34" s="79">
        <f>SUM(E31:E33)</f>
        <v>340</v>
      </c>
      <c r="F34" s="78"/>
      <c r="G34" s="4"/>
      <c r="H34" s="21"/>
      <c r="I34" s="21"/>
      <c r="J34" s="21"/>
      <c r="K34" s="21"/>
      <c r="L34" s="21"/>
      <c r="M34" s="21"/>
      <c r="N34" s="80"/>
      <c r="O34" s="86"/>
      <c r="P34" s="58"/>
      <c r="Q34" s="58"/>
      <c r="R34" s="58"/>
      <c r="S34" s="58"/>
      <c r="T34" s="87"/>
      <c r="U34" s="80"/>
    </row>
    <row r="35" spans="1:21" ht="13.5" customHeight="1" thickTop="1" thickBot="1" x14ac:dyDescent="0.2">
      <c r="A35" s="78">
        <v>27</v>
      </c>
      <c r="B35" s="78" t="s">
        <v>70</v>
      </c>
      <c r="C35" s="79">
        <v>470</v>
      </c>
      <c r="D35" s="79">
        <v>370</v>
      </c>
      <c r="E35" s="79">
        <f>SUM(C35-D35)</f>
        <v>100</v>
      </c>
      <c r="F35" s="78"/>
      <c r="G35" s="4"/>
      <c r="H35" s="21"/>
      <c r="I35" s="21"/>
      <c r="J35" s="21"/>
      <c r="K35" s="21"/>
      <c r="L35" s="21"/>
      <c r="M35" s="21"/>
      <c r="N35" s="80"/>
      <c r="O35" s="86"/>
      <c r="P35" s="58"/>
      <c r="Q35" s="58"/>
      <c r="R35" s="58"/>
      <c r="S35" s="58"/>
      <c r="T35" s="87"/>
      <c r="U35" s="80"/>
    </row>
    <row r="36" spans="1:21" ht="13.5" customHeight="1" thickTop="1" x14ac:dyDescent="0.15">
      <c r="A36" s="21">
        <v>28</v>
      </c>
      <c r="B36" s="21" t="s">
        <v>180</v>
      </c>
      <c r="C36" s="21">
        <v>260</v>
      </c>
      <c r="D36" s="21">
        <v>90</v>
      </c>
      <c r="E36" s="21">
        <v>170</v>
      </c>
      <c r="F36" s="21"/>
      <c r="G36" s="4"/>
      <c r="H36" s="21"/>
      <c r="I36" s="21"/>
      <c r="J36" s="21"/>
      <c r="K36" s="21"/>
      <c r="L36" s="21"/>
      <c r="M36" s="21"/>
      <c r="N36" s="80"/>
      <c r="O36" s="86"/>
      <c r="P36" s="58"/>
      <c r="Q36" s="58"/>
      <c r="R36" s="58"/>
      <c r="S36" s="58"/>
      <c r="T36" s="87"/>
      <c r="U36" s="80"/>
    </row>
    <row r="37" spans="1:21" ht="13.5" customHeight="1" x14ac:dyDescent="0.15">
      <c r="A37" s="19">
        <v>29</v>
      </c>
      <c r="B37" s="19" t="s">
        <v>143</v>
      </c>
      <c r="C37" s="19">
        <v>275</v>
      </c>
      <c r="D37" s="19">
        <v>260</v>
      </c>
      <c r="E37" s="19">
        <f>SUM(C37-D37)</f>
        <v>15</v>
      </c>
      <c r="F37" s="19"/>
      <c r="G37" s="4"/>
      <c r="H37" s="19"/>
      <c r="I37" s="19"/>
      <c r="J37" s="19"/>
      <c r="K37" s="19"/>
      <c r="L37" s="19"/>
      <c r="M37" s="19"/>
      <c r="N37" s="80"/>
      <c r="O37" s="86"/>
      <c r="P37" s="58"/>
      <c r="Q37" s="58"/>
      <c r="R37" s="58"/>
      <c r="S37" s="58"/>
      <c r="T37" s="87"/>
      <c r="U37" s="80"/>
    </row>
    <row r="38" spans="1:21" ht="13.5" customHeight="1" thickBot="1" x14ac:dyDescent="0.2">
      <c r="A38" s="78"/>
      <c r="B38" s="88" t="s">
        <v>325</v>
      </c>
      <c r="C38" s="79">
        <f>SUM(C36:C37)</f>
        <v>535</v>
      </c>
      <c r="D38" s="79">
        <f>SUM(D36:D37)</f>
        <v>350</v>
      </c>
      <c r="E38" s="79">
        <f>SUM(E36:E37)</f>
        <v>185</v>
      </c>
      <c r="F38" s="78"/>
      <c r="G38" s="4"/>
      <c r="H38" s="19"/>
      <c r="I38" s="19"/>
      <c r="J38" s="19"/>
      <c r="K38" s="19"/>
      <c r="L38" s="19"/>
      <c r="M38" s="19"/>
      <c r="N38" s="80"/>
      <c r="O38" s="86"/>
      <c r="P38" s="58"/>
      <c r="Q38" s="58"/>
      <c r="R38" s="58"/>
      <c r="S38" s="58"/>
      <c r="T38" s="87"/>
      <c r="U38" s="80"/>
    </row>
    <row r="39" spans="1:21" ht="13.5" customHeight="1" thickTop="1" x14ac:dyDescent="0.15">
      <c r="A39" s="21">
        <v>30</v>
      </c>
      <c r="B39" s="21" t="s">
        <v>144</v>
      </c>
      <c r="C39" s="21">
        <v>650</v>
      </c>
      <c r="D39" s="21">
        <v>50</v>
      </c>
      <c r="E39" s="21">
        <f>SUM(C39-D39)</f>
        <v>600</v>
      </c>
      <c r="F39" s="21"/>
      <c r="G39" s="4"/>
      <c r="H39" s="19"/>
      <c r="I39" s="19"/>
      <c r="J39" s="19"/>
      <c r="K39" s="19"/>
      <c r="L39" s="19"/>
      <c r="M39" s="19"/>
      <c r="N39" s="80"/>
      <c r="O39" s="99" t="s">
        <v>436</v>
      </c>
      <c r="P39" s="100"/>
      <c r="Q39" s="100"/>
      <c r="R39" s="100"/>
      <c r="S39" s="100"/>
      <c r="T39" s="101"/>
      <c r="U39" s="80"/>
    </row>
    <row r="40" spans="1:21" ht="13.5" customHeight="1" thickBot="1" x14ac:dyDescent="0.2">
      <c r="A40" s="19">
        <v>31</v>
      </c>
      <c r="B40" s="19" t="s">
        <v>145</v>
      </c>
      <c r="C40" s="19">
        <v>410</v>
      </c>
      <c r="D40" s="19">
        <v>80</v>
      </c>
      <c r="E40" s="21">
        <f>SUM(C40-D40)</f>
        <v>330</v>
      </c>
      <c r="F40" s="19"/>
      <c r="G40" s="4"/>
      <c r="H40" s="23"/>
      <c r="I40" s="23"/>
      <c r="J40" s="23"/>
      <c r="K40" s="23"/>
      <c r="L40" s="23"/>
      <c r="M40" s="23"/>
      <c r="N40" s="80"/>
      <c r="O40" s="99"/>
      <c r="P40" s="100"/>
      <c r="Q40" s="100"/>
      <c r="R40" s="100"/>
      <c r="S40" s="100"/>
      <c r="T40" s="101"/>
      <c r="U40" s="80"/>
    </row>
    <row r="41" spans="1:21" ht="13.5" customHeight="1" x14ac:dyDescent="0.15">
      <c r="A41" s="19">
        <v>32</v>
      </c>
      <c r="B41" s="19" t="s">
        <v>146</v>
      </c>
      <c r="C41" s="19">
        <v>410</v>
      </c>
      <c r="D41" s="19">
        <v>40</v>
      </c>
      <c r="E41" s="21">
        <f>SUM(C41-D41)</f>
        <v>370</v>
      </c>
      <c r="F41" s="19"/>
      <c r="G41" s="4"/>
      <c r="H41" s="102" t="s">
        <v>98</v>
      </c>
      <c r="I41" s="103"/>
      <c r="J41" s="104">
        <f>SUM(C8,C13,C14,C15,C22,C29,C30,C34,C35,C38,C42,J4,J8,J9,J10,J11,J18,J22,J25,J26)</f>
        <v>20730</v>
      </c>
      <c r="K41" s="104">
        <f>SUM(D8,D13,D14,D15,D22,D29,D30,D34,D35,D38,D42,K4,K8,K9,K10,K11,K18,K22,K25,K26)</f>
        <v>10240</v>
      </c>
      <c r="L41" s="104">
        <f>SUM(E8,E13,E14,E15,E22,E29,E30,E34,E35,E38,E42,L4,L8,L9,L10,L11,L18,L22,L25,L26)</f>
        <v>10490</v>
      </c>
      <c r="M41" s="105"/>
      <c r="N41" s="80"/>
      <c r="O41" s="106" t="s">
        <v>48</v>
      </c>
      <c r="P41" s="107"/>
      <c r="Q41" s="107"/>
      <c r="R41" s="107"/>
      <c r="S41" s="107"/>
      <c r="T41" s="108"/>
      <c r="U41" s="80"/>
    </row>
    <row r="42" spans="1:21" ht="13.5" customHeight="1" thickBot="1" x14ac:dyDescent="0.2">
      <c r="A42" s="78"/>
      <c r="B42" s="88" t="s">
        <v>325</v>
      </c>
      <c r="C42" s="79">
        <f>SUM(C39:C41)</f>
        <v>1470</v>
      </c>
      <c r="D42" s="79">
        <f>SUM(D39:D41)</f>
        <v>170</v>
      </c>
      <c r="E42" s="79">
        <f>SUM(E39:E41)</f>
        <v>1300</v>
      </c>
      <c r="F42" s="78"/>
      <c r="G42" s="4"/>
      <c r="H42" s="109"/>
      <c r="I42" s="110"/>
      <c r="J42" s="111"/>
      <c r="K42" s="111"/>
      <c r="L42" s="111"/>
      <c r="M42" s="112"/>
      <c r="N42" s="80"/>
      <c r="O42" s="113" t="s">
        <v>437</v>
      </c>
      <c r="P42" s="114"/>
      <c r="Q42" s="114"/>
      <c r="R42" s="114"/>
      <c r="S42" s="114"/>
      <c r="T42" s="115"/>
      <c r="U42" s="80"/>
    </row>
    <row r="43" spans="1:21" ht="14.25" thickTop="1" x14ac:dyDescent="0.15">
      <c r="A43" s="80"/>
      <c r="B43" s="80"/>
      <c r="C43" s="80"/>
      <c r="D43" s="80"/>
      <c r="E43" s="80"/>
      <c r="F43" s="80"/>
      <c r="G43" s="80"/>
      <c r="H43" s="80"/>
      <c r="I43" s="80"/>
      <c r="J43" s="80" t="s">
        <v>457</v>
      </c>
      <c r="K43" s="80"/>
      <c r="L43" s="80"/>
      <c r="M43" s="80"/>
      <c r="N43" s="80"/>
      <c r="O43" s="80"/>
      <c r="P43" s="80"/>
      <c r="Q43" s="80"/>
      <c r="R43" s="73">
        <v>45017</v>
      </c>
      <c r="S43" s="73"/>
      <c r="T43" s="116" t="s">
        <v>444</v>
      </c>
      <c r="U43" s="80"/>
    </row>
    <row r="44" spans="1:21" x14ac:dyDescent="0.15">
      <c r="B44" s="6"/>
    </row>
    <row r="45" spans="1:21" x14ac:dyDescent="0.15">
      <c r="B45" s="6"/>
    </row>
    <row r="47" spans="1:21" x14ac:dyDescent="0.15">
      <c r="R47" s="50"/>
    </row>
    <row r="49" spans="2:2" x14ac:dyDescent="0.15">
      <c r="B49" s="6"/>
    </row>
    <row r="50" spans="2:2" x14ac:dyDescent="0.15">
      <c r="B50" s="6"/>
    </row>
    <row r="51" spans="2:2" x14ac:dyDescent="0.15">
      <c r="B51" s="6"/>
    </row>
    <row r="52" spans="2:2" x14ac:dyDescent="0.15">
      <c r="B52" s="6"/>
    </row>
    <row r="53" spans="2:2" x14ac:dyDescent="0.15">
      <c r="B53" s="6"/>
    </row>
    <row r="54" spans="2:2" x14ac:dyDescent="0.15">
      <c r="B54" s="6"/>
    </row>
  </sheetData>
  <mergeCells count="45">
    <mergeCell ref="R43:S43"/>
    <mergeCell ref="O8:T10"/>
    <mergeCell ref="Q16:T17"/>
    <mergeCell ref="O20:T20"/>
    <mergeCell ref="O21:T22"/>
    <mergeCell ref="O18:P19"/>
    <mergeCell ref="Q18:T19"/>
    <mergeCell ref="O11:T11"/>
    <mergeCell ref="O12:T14"/>
    <mergeCell ref="O15:T15"/>
    <mergeCell ref="O16:P17"/>
    <mergeCell ref="O23:T23"/>
    <mergeCell ref="O24:T25"/>
    <mergeCell ref="Q32:T32"/>
    <mergeCell ref="O30:P31"/>
    <mergeCell ref="Q30:R31"/>
    <mergeCell ref="A1:C1"/>
    <mergeCell ref="Q1:R1"/>
    <mergeCell ref="O3:T4"/>
    <mergeCell ref="O5:T6"/>
    <mergeCell ref="O7:T7"/>
    <mergeCell ref="D1:F1"/>
    <mergeCell ref="S30:T31"/>
    <mergeCell ref="O26:P26"/>
    <mergeCell ref="Q26:R26"/>
    <mergeCell ref="S26:T26"/>
    <mergeCell ref="Q29:R29"/>
    <mergeCell ref="O27:P28"/>
    <mergeCell ref="Q27:R28"/>
    <mergeCell ref="S27:T28"/>
    <mergeCell ref="S29:T29"/>
    <mergeCell ref="O29:P29"/>
    <mergeCell ref="O32:P32"/>
    <mergeCell ref="H41:I42"/>
    <mergeCell ref="J41:J42"/>
    <mergeCell ref="K41:K42"/>
    <mergeCell ref="L41:L42"/>
    <mergeCell ref="M41:M42"/>
    <mergeCell ref="Q33:T34"/>
    <mergeCell ref="O42:T42"/>
    <mergeCell ref="O35:T36"/>
    <mergeCell ref="O37:T38"/>
    <mergeCell ref="O39:T40"/>
    <mergeCell ref="O41:T41"/>
    <mergeCell ref="O33:P34"/>
  </mergeCells>
  <phoneticPr fontId="2"/>
  <dataValidations count="1">
    <dataValidation imeMode="off" allowBlank="1" showInputMessage="1" showErrorMessage="1" sqref="H1:H1048576 C4:F42 J41:M42 A1:A1048576 J4:M26" xr:uid="{00000000-0002-0000-0300-000000000000}"/>
  </dataValidations>
  <printOptions horizontalCentered="1" verticalCentered="1"/>
  <pageMargins left="0.59055118110236227" right="0.59055118110236227" top="0.3" bottom="0.24" header="0.32" footer="0.21"/>
  <pageSetup paperSize="9" scale="98" orientation="landscape" verticalDpi="300" r:id="rId1"/>
  <headerFooter alignWithMargins="0"/>
  <ignoredErrors>
    <ignoredError sqref="A8" numberStoredAsText="1"/>
    <ignoredError sqref="J8 C34:D34 C38:D38 J18:K18 C22:D22" formulaRange="1"/>
    <ignoredError sqref="E13 E29 L25 E8 E34 E38 L18 E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59"/>
  <sheetViews>
    <sheetView zoomScaleNormal="100" workbookViewId="0">
      <selection activeCell="AA21" sqref="AA21"/>
    </sheetView>
  </sheetViews>
  <sheetFormatPr defaultRowHeight="13.5" x14ac:dyDescent="0.15"/>
  <cols>
    <col min="1" max="1" width="4.125" style="6" bestFit="1" customWidth="1"/>
    <col min="2" max="2" width="11.25" style="38" customWidth="1"/>
    <col min="3" max="5" width="6.5" style="6" bestFit="1" customWidth="1"/>
    <col min="6" max="6" width="8" style="6" bestFit="1" customWidth="1"/>
    <col min="7" max="7" width="1.5" style="6" customWidth="1"/>
    <col min="8" max="8" width="4.125" style="6" bestFit="1" customWidth="1"/>
    <col min="9" max="9" width="10.25" style="38" customWidth="1"/>
    <col min="10" max="12" width="6.5" style="6" customWidth="1"/>
    <col min="13" max="13" width="8" style="6" bestFit="1" customWidth="1"/>
    <col min="14" max="14" width="1.5" style="6" customWidth="1"/>
    <col min="15" max="15" width="8" style="6" customWidth="1"/>
    <col min="16" max="16" width="8.875" style="6" customWidth="1"/>
    <col min="17" max="19" width="6.5" style="6" customWidth="1"/>
    <col min="20" max="20" width="7.5" style="6" customWidth="1"/>
    <col min="21" max="21" width="8.875" style="6" customWidth="1"/>
    <col min="22" max="32" width="9" style="6"/>
    <col min="33" max="16384" width="9" style="1"/>
  </cols>
  <sheetData>
    <row r="1" spans="1:20" ht="24.75" customHeight="1" x14ac:dyDescent="0.15">
      <c r="A1" s="63" t="s">
        <v>22</v>
      </c>
      <c r="B1" s="63"/>
      <c r="C1" s="63"/>
      <c r="D1" s="63" t="s">
        <v>250</v>
      </c>
      <c r="E1" s="63"/>
      <c r="F1" s="63"/>
      <c r="H1" s="36" t="s">
        <v>23</v>
      </c>
      <c r="I1" s="36"/>
      <c r="J1" s="36"/>
      <c r="K1" s="36"/>
      <c r="L1" s="36"/>
      <c r="M1" s="36"/>
      <c r="N1" s="36"/>
      <c r="O1" s="36"/>
      <c r="P1" s="37" t="s">
        <v>475</v>
      </c>
      <c r="Q1" s="74" t="s">
        <v>24</v>
      </c>
      <c r="R1" s="74"/>
      <c r="S1" s="32" t="s">
        <v>25</v>
      </c>
      <c r="T1" s="32" t="s">
        <v>26</v>
      </c>
    </row>
    <row r="2" spans="1:20" ht="3" customHeight="1" thickBot="1" x14ac:dyDescent="0.2"/>
    <row r="3" spans="1:20" ht="12.75" customHeight="1" x14ac:dyDescent="0.15">
      <c r="A3" s="17" t="s">
        <v>30</v>
      </c>
      <c r="B3" s="17" t="s">
        <v>50</v>
      </c>
      <c r="C3" s="17" t="s">
        <v>27</v>
      </c>
      <c r="D3" s="17" t="s">
        <v>43</v>
      </c>
      <c r="E3" s="17" t="s">
        <v>28</v>
      </c>
      <c r="F3" s="17" t="s">
        <v>29</v>
      </c>
      <c r="G3" s="4"/>
      <c r="H3" s="17" t="s">
        <v>30</v>
      </c>
      <c r="I3" s="20" t="s">
        <v>50</v>
      </c>
      <c r="J3" s="17" t="s">
        <v>27</v>
      </c>
      <c r="K3" s="17" t="s">
        <v>43</v>
      </c>
      <c r="L3" s="17" t="s">
        <v>28</v>
      </c>
      <c r="M3" s="17" t="s">
        <v>29</v>
      </c>
      <c r="N3" s="3"/>
      <c r="O3" s="75" t="s">
        <v>32</v>
      </c>
      <c r="P3" s="76"/>
      <c r="Q3" s="76"/>
      <c r="R3" s="76"/>
      <c r="S3" s="76"/>
      <c r="T3" s="77"/>
    </row>
    <row r="4" spans="1:20" ht="14.25" customHeight="1" thickBot="1" x14ac:dyDescent="0.2">
      <c r="A4" s="78">
        <v>1</v>
      </c>
      <c r="B4" s="78" t="s">
        <v>461</v>
      </c>
      <c r="C4" s="79">
        <v>550</v>
      </c>
      <c r="D4" s="79">
        <v>300</v>
      </c>
      <c r="E4" s="94">
        <f t="shared" ref="E4:E10" si="0">SUM(C4-D4)</f>
        <v>250</v>
      </c>
      <c r="F4" s="78"/>
      <c r="G4" s="4"/>
      <c r="H4" s="78">
        <v>28</v>
      </c>
      <c r="I4" s="79" t="s">
        <v>123</v>
      </c>
      <c r="J4" s="79">
        <v>375</v>
      </c>
      <c r="K4" s="79">
        <v>245</v>
      </c>
      <c r="L4" s="94">
        <f>SUM(J4-K4)</f>
        <v>130</v>
      </c>
      <c r="M4" s="117"/>
      <c r="N4" s="3"/>
      <c r="O4" s="81"/>
      <c r="P4" s="82"/>
      <c r="Q4" s="82"/>
      <c r="R4" s="82"/>
      <c r="S4" s="82"/>
      <c r="T4" s="83"/>
    </row>
    <row r="5" spans="1:20" ht="14.25" customHeight="1" thickTop="1" thickBot="1" x14ac:dyDescent="0.2">
      <c r="A5" s="21">
        <v>2</v>
      </c>
      <c r="B5" s="21" t="s">
        <v>251</v>
      </c>
      <c r="C5" s="21">
        <v>460</v>
      </c>
      <c r="D5" s="21">
        <v>150</v>
      </c>
      <c r="E5" s="21">
        <f t="shared" si="0"/>
        <v>310</v>
      </c>
      <c r="F5" s="21"/>
      <c r="G5" s="4"/>
      <c r="H5" s="91">
        <v>29</v>
      </c>
      <c r="I5" s="79" t="s">
        <v>125</v>
      </c>
      <c r="J5" s="79">
        <v>540</v>
      </c>
      <c r="K5" s="79">
        <v>40</v>
      </c>
      <c r="L5" s="94">
        <f>SUM(J5-K5)</f>
        <v>500</v>
      </c>
      <c r="M5" s="91"/>
      <c r="N5" s="3"/>
      <c r="O5" s="84" t="s">
        <v>33</v>
      </c>
      <c r="P5" s="68"/>
      <c r="Q5" s="68"/>
      <c r="R5" s="68"/>
      <c r="S5" s="68"/>
      <c r="T5" s="85"/>
    </row>
    <row r="6" spans="1:20" ht="14.25" customHeight="1" thickTop="1" thickBot="1" x14ac:dyDescent="0.2">
      <c r="A6" s="19">
        <v>3</v>
      </c>
      <c r="B6" s="19" t="s">
        <v>252</v>
      </c>
      <c r="C6" s="19">
        <v>750</v>
      </c>
      <c r="D6" s="19">
        <v>50</v>
      </c>
      <c r="E6" s="19">
        <f t="shared" si="0"/>
        <v>700</v>
      </c>
      <c r="F6" s="19"/>
      <c r="G6" s="4"/>
      <c r="H6" s="91">
        <v>30</v>
      </c>
      <c r="I6" s="92" t="s">
        <v>127</v>
      </c>
      <c r="J6" s="92">
        <v>340</v>
      </c>
      <c r="K6" s="92">
        <v>340</v>
      </c>
      <c r="L6" s="92">
        <f>SUM(J6-K6)</f>
        <v>0</v>
      </c>
      <c r="M6" s="91"/>
      <c r="N6" s="3"/>
      <c r="O6" s="84"/>
      <c r="P6" s="68"/>
      <c r="Q6" s="68"/>
      <c r="R6" s="68"/>
      <c r="S6" s="68"/>
      <c r="T6" s="85"/>
    </row>
    <row r="7" spans="1:20" ht="14.25" customHeight="1" thickTop="1" x14ac:dyDescent="0.15">
      <c r="A7" s="19">
        <v>4</v>
      </c>
      <c r="B7" s="19" t="s">
        <v>253</v>
      </c>
      <c r="C7" s="19">
        <v>440</v>
      </c>
      <c r="D7" s="19">
        <v>170</v>
      </c>
      <c r="E7" s="19">
        <f t="shared" si="0"/>
        <v>270</v>
      </c>
      <c r="F7" s="19"/>
      <c r="G7" s="4"/>
      <c r="H7" s="21"/>
      <c r="I7" s="118"/>
      <c r="J7" s="118"/>
      <c r="K7" s="118"/>
      <c r="L7" s="118"/>
      <c r="M7" s="21"/>
      <c r="N7" s="3"/>
      <c r="O7" s="86" t="s">
        <v>318</v>
      </c>
      <c r="P7" s="58"/>
      <c r="Q7" s="58"/>
      <c r="R7" s="58"/>
      <c r="S7" s="58"/>
      <c r="T7" s="87"/>
    </row>
    <row r="8" spans="1:20" ht="14.25" customHeight="1" thickBot="1" x14ac:dyDescent="0.2">
      <c r="A8" s="78"/>
      <c r="B8" s="88" t="s">
        <v>325</v>
      </c>
      <c r="C8" s="79">
        <f>SUM(C5:C7)</f>
        <v>1650</v>
      </c>
      <c r="D8" s="79">
        <f>SUM(D5:D7)</f>
        <v>370</v>
      </c>
      <c r="E8" s="119">
        <f t="shared" si="0"/>
        <v>1280</v>
      </c>
      <c r="F8" s="78"/>
      <c r="G8" s="4"/>
      <c r="H8" s="21"/>
      <c r="I8" s="118"/>
      <c r="J8" s="21"/>
      <c r="K8" s="21"/>
      <c r="L8" s="21"/>
      <c r="M8" s="21"/>
      <c r="N8" s="3"/>
      <c r="O8" s="89" t="s">
        <v>427</v>
      </c>
      <c r="P8" s="71"/>
      <c r="Q8" s="71"/>
      <c r="R8" s="71"/>
      <c r="S8" s="71"/>
      <c r="T8" s="90"/>
    </row>
    <row r="9" spans="1:20" ht="14.25" customHeight="1" thickTop="1" x14ac:dyDescent="0.15">
      <c r="A9" s="21">
        <v>5</v>
      </c>
      <c r="B9" s="21" t="s">
        <v>254</v>
      </c>
      <c r="C9" s="21">
        <v>690</v>
      </c>
      <c r="D9" s="21">
        <v>340</v>
      </c>
      <c r="E9" s="120">
        <f t="shared" si="0"/>
        <v>350</v>
      </c>
      <c r="F9" s="21"/>
      <c r="G9" s="4"/>
      <c r="H9" s="21"/>
      <c r="I9" s="118"/>
      <c r="J9" s="21"/>
      <c r="K9" s="21"/>
      <c r="L9" s="21"/>
      <c r="M9" s="21"/>
      <c r="N9" s="3"/>
      <c r="O9" s="89"/>
      <c r="P9" s="71"/>
      <c r="Q9" s="71"/>
      <c r="R9" s="71"/>
      <c r="S9" s="71"/>
      <c r="T9" s="90"/>
    </row>
    <row r="10" spans="1:20" ht="14.25" customHeight="1" x14ac:dyDescent="0.15">
      <c r="A10" s="19">
        <v>6</v>
      </c>
      <c r="B10" s="19" t="s">
        <v>255</v>
      </c>
      <c r="C10" s="19">
        <v>715</v>
      </c>
      <c r="D10" s="19">
        <v>165</v>
      </c>
      <c r="E10" s="121">
        <f t="shared" si="0"/>
        <v>550</v>
      </c>
      <c r="F10" s="19"/>
      <c r="G10" s="4"/>
      <c r="H10" s="21"/>
      <c r="I10" s="118"/>
      <c r="J10" s="21"/>
      <c r="K10" s="21"/>
      <c r="L10" s="21"/>
      <c r="M10" s="21"/>
      <c r="N10" s="3"/>
      <c r="O10" s="89"/>
      <c r="P10" s="71"/>
      <c r="Q10" s="71"/>
      <c r="R10" s="71"/>
      <c r="S10" s="71"/>
      <c r="T10" s="90"/>
    </row>
    <row r="11" spans="1:20" ht="14.25" customHeight="1" thickBot="1" x14ac:dyDescent="0.2">
      <c r="A11" s="78"/>
      <c r="B11" s="88" t="s">
        <v>325</v>
      </c>
      <c r="C11" s="79">
        <f>SUM(C9:C10)</f>
        <v>1405</v>
      </c>
      <c r="D11" s="79">
        <f>SUM(D9:D10)</f>
        <v>505</v>
      </c>
      <c r="E11" s="79">
        <f t="shared" ref="E11:E16" si="1">SUM(C11-D11)</f>
        <v>900</v>
      </c>
      <c r="F11" s="78"/>
      <c r="G11" s="4"/>
      <c r="H11" s="21"/>
      <c r="I11" s="118"/>
      <c r="J11" s="21"/>
      <c r="K11" s="21"/>
      <c r="L11" s="21"/>
      <c r="M11" s="21"/>
      <c r="N11" s="3"/>
      <c r="O11" s="95" t="s">
        <v>319</v>
      </c>
      <c r="P11" s="59"/>
      <c r="Q11" s="59"/>
      <c r="R11" s="59"/>
      <c r="S11" s="59"/>
      <c r="T11" s="96"/>
    </row>
    <row r="12" spans="1:20" ht="14.25" customHeight="1" thickTop="1" x14ac:dyDescent="0.15">
      <c r="A12" s="23">
        <v>7</v>
      </c>
      <c r="B12" s="23" t="s">
        <v>419</v>
      </c>
      <c r="C12" s="122">
        <v>100</v>
      </c>
      <c r="D12" s="122">
        <v>75</v>
      </c>
      <c r="E12" s="123">
        <f t="shared" si="1"/>
        <v>25</v>
      </c>
      <c r="F12" s="23"/>
      <c r="G12" s="4"/>
      <c r="H12" s="21"/>
      <c r="I12" s="118"/>
      <c r="J12" s="21"/>
      <c r="K12" s="21"/>
      <c r="L12" s="21"/>
      <c r="M12" s="21"/>
      <c r="N12" s="3"/>
      <c r="O12" s="89" t="s">
        <v>427</v>
      </c>
      <c r="P12" s="71"/>
      <c r="Q12" s="71"/>
      <c r="R12" s="71"/>
      <c r="S12" s="71"/>
      <c r="T12" s="90"/>
    </row>
    <row r="13" spans="1:20" ht="14.25" customHeight="1" x14ac:dyDescent="0.15">
      <c r="A13" s="19">
        <v>8</v>
      </c>
      <c r="B13" s="19" t="s">
        <v>420</v>
      </c>
      <c r="C13" s="121">
        <v>300</v>
      </c>
      <c r="D13" s="121">
        <v>250</v>
      </c>
      <c r="E13" s="121">
        <f t="shared" si="1"/>
        <v>50</v>
      </c>
      <c r="F13" s="19"/>
      <c r="G13" s="4"/>
      <c r="H13" s="21"/>
      <c r="I13" s="118"/>
      <c r="J13" s="21"/>
      <c r="K13" s="21"/>
      <c r="L13" s="21"/>
      <c r="M13" s="21"/>
      <c r="N13" s="3"/>
      <c r="O13" s="89"/>
      <c r="P13" s="71"/>
      <c r="Q13" s="71"/>
      <c r="R13" s="71"/>
      <c r="S13" s="71"/>
      <c r="T13" s="90"/>
    </row>
    <row r="14" spans="1:20" ht="14.25" customHeight="1" x14ac:dyDescent="0.15">
      <c r="A14" s="19">
        <v>9</v>
      </c>
      <c r="B14" s="19" t="s">
        <v>421</v>
      </c>
      <c r="C14" s="121">
        <v>80</v>
      </c>
      <c r="D14" s="121">
        <v>55</v>
      </c>
      <c r="E14" s="121">
        <f t="shared" si="1"/>
        <v>25</v>
      </c>
      <c r="F14" s="19"/>
      <c r="G14" s="4"/>
      <c r="H14" s="21"/>
      <c r="I14" s="118"/>
      <c r="J14" s="21"/>
      <c r="K14" s="21"/>
      <c r="L14" s="21"/>
      <c r="M14" s="21"/>
      <c r="N14" s="3"/>
      <c r="O14" s="89"/>
      <c r="P14" s="71"/>
      <c r="Q14" s="71"/>
      <c r="R14" s="71"/>
      <c r="S14" s="71"/>
      <c r="T14" s="90"/>
    </row>
    <row r="15" spans="1:20" ht="14.25" customHeight="1" thickBot="1" x14ac:dyDescent="0.2">
      <c r="A15" s="93"/>
      <c r="B15" s="124" t="s">
        <v>325</v>
      </c>
      <c r="C15" s="94">
        <f>SUM(C12:C14)</f>
        <v>480</v>
      </c>
      <c r="D15" s="94">
        <f>SUM(D12:D14)</f>
        <v>380</v>
      </c>
      <c r="E15" s="94">
        <f t="shared" si="1"/>
        <v>100</v>
      </c>
      <c r="F15" s="93"/>
      <c r="G15" s="4"/>
      <c r="H15" s="21"/>
      <c r="I15" s="118"/>
      <c r="J15" s="21"/>
      <c r="K15" s="21"/>
      <c r="L15" s="21"/>
      <c r="M15" s="21"/>
      <c r="N15" s="3"/>
      <c r="O15" s="95" t="s">
        <v>35</v>
      </c>
      <c r="P15" s="59"/>
      <c r="Q15" s="59"/>
      <c r="R15" s="59"/>
      <c r="S15" s="59"/>
      <c r="T15" s="96"/>
    </row>
    <row r="16" spans="1:20" ht="14.25" customHeight="1" thickTop="1" thickBot="1" x14ac:dyDescent="0.2">
      <c r="A16" s="93">
        <v>10</v>
      </c>
      <c r="B16" s="93" t="s">
        <v>466</v>
      </c>
      <c r="C16" s="94">
        <v>650</v>
      </c>
      <c r="D16" s="94">
        <v>410</v>
      </c>
      <c r="E16" s="94">
        <f t="shared" si="1"/>
        <v>240</v>
      </c>
      <c r="F16" s="93"/>
      <c r="G16" s="4"/>
      <c r="H16" s="21"/>
      <c r="I16" s="118"/>
      <c r="J16" s="21"/>
      <c r="K16" s="21"/>
      <c r="L16" s="21"/>
      <c r="M16" s="21"/>
      <c r="N16" s="3"/>
      <c r="O16" s="86" t="s">
        <v>428</v>
      </c>
      <c r="P16" s="58"/>
      <c r="Q16" s="59"/>
      <c r="R16" s="59"/>
      <c r="S16" s="59"/>
      <c r="T16" s="96"/>
    </row>
    <row r="17" spans="1:20" ht="14.25" customHeight="1" thickTop="1" x14ac:dyDescent="0.15">
      <c r="A17" s="21">
        <v>11</v>
      </c>
      <c r="B17" s="21" t="s">
        <v>256</v>
      </c>
      <c r="C17" s="21">
        <v>505</v>
      </c>
      <c r="D17" s="21">
        <v>490</v>
      </c>
      <c r="E17" s="117">
        <f t="shared" ref="E17:E28" si="2">SUM(C17-D17)</f>
        <v>15</v>
      </c>
      <c r="F17" s="21"/>
      <c r="G17" s="4"/>
      <c r="H17" s="21"/>
      <c r="I17" s="118"/>
      <c r="J17" s="21"/>
      <c r="K17" s="21"/>
      <c r="L17" s="21"/>
      <c r="M17" s="21"/>
      <c r="N17" s="3"/>
      <c r="O17" s="86"/>
      <c r="P17" s="58"/>
      <c r="Q17" s="59"/>
      <c r="R17" s="59"/>
      <c r="S17" s="59"/>
      <c r="T17" s="96"/>
    </row>
    <row r="18" spans="1:20" ht="14.25" customHeight="1" x14ac:dyDescent="0.15">
      <c r="A18" s="19">
        <v>12</v>
      </c>
      <c r="B18" s="19" t="s">
        <v>257</v>
      </c>
      <c r="C18" s="19">
        <v>425</v>
      </c>
      <c r="D18" s="19">
        <v>425</v>
      </c>
      <c r="E18" s="19">
        <f t="shared" si="2"/>
        <v>0</v>
      </c>
      <c r="F18" s="19"/>
      <c r="G18" s="4"/>
      <c r="H18" s="21"/>
      <c r="I18" s="118"/>
      <c r="J18" s="21"/>
      <c r="K18" s="21"/>
      <c r="L18" s="21"/>
      <c r="M18" s="21"/>
      <c r="N18" s="3"/>
      <c r="O18" s="86" t="s">
        <v>429</v>
      </c>
      <c r="P18" s="58"/>
      <c r="Q18" s="59"/>
      <c r="R18" s="59"/>
      <c r="S18" s="59"/>
      <c r="T18" s="96"/>
    </row>
    <row r="19" spans="1:20" ht="14.25" customHeight="1" x14ac:dyDescent="0.15">
      <c r="A19" s="19">
        <v>13</v>
      </c>
      <c r="B19" s="19" t="s">
        <v>258</v>
      </c>
      <c r="C19" s="19">
        <v>325</v>
      </c>
      <c r="D19" s="19">
        <v>325</v>
      </c>
      <c r="E19" s="19">
        <f t="shared" si="2"/>
        <v>0</v>
      </c>
      <c r="F19" s="19"/>
      <c r="G19" s="4"/>
      <c r="H19" s="21"/>
      <c r="I19" s="118"/>
      <c r="J19" s="21"/>
      <c r="K19" s="21"/>
      <c r="L19" s="21"/>
      <c r="M19" s="21"/>
      <c r="N19" s="3"/>
      <c r="O19" s="86"/>
      <c r="P19" s="58"/>
      <c r="Q19" s="59"/>
      <c r="R19" s="59"/>
      <c r="S19" s="59"/>
      <c r="T19" s="96"/>
    </row>
    <row r="20" spans="1:20" ht="14.25" customHeight="1" x14ac:dyDescent="0.15">
      <c r="A20" s="19">
        <v>14</v>
      </c>
      <c r="B20" s="19" t="s">
        <v>259</v>
      </c>
      <c r="C20" s="19">
        <v>410</v>
      </c>
      <c r="D20" s="19">
        <v>345</v>
      </c>
      <c r="E20" s="19">
        <f t="shared" si="2"/>
        <v>65</v>
      </c>
      <c r="F20" s="19"/>
      <c r="G20" s="4"/>
      <c r="H20" s="21"/>
      <c r="I20" s="118"/>
      <c r="J20" s="21"/>
      <c r="K20" s="21"/>
      <c r="L20" s="21"/>
      <c r="M20" s="21"/>
      <c r="N20" s="3"/>
      <c r="O20" s="86" t="s">
        <v>38</v>
      </c>
      <c r="P20" s="58"/>
      <c r="Q20" s="58"/>
      <c r="R20" s="58"/>
      <c r="S20" s="58"/>
      <c r="T20" s="87"/>
    </row>
    <row r="21" spans="1:20" ht="14.25" customHeight="1" x14ac:dyDescent="0.15">
      <c r="A21" s="19">
        <v>52</v>
      </c>
      <c r="B21" s="19" t="s">
        <v>260</v>
      </c>
      <c r="C21" s="19">
        <v>945</v>
      </c>
      <c r="D21" s="19">
        <v>550</v>
      </c>
      <c r="E21" s="19">
        <f t="shared" si="2"/>
        <v>395</v>
      </c>
      <c r="F21" s="19"/>
      <c r="G21" s="4"/>
      <c r="H21" s="21"/>
      <c r="I21" s="118"/>
      <c r="J21" s="21"/>
      <c r="K21" s="21"/>
      <c r="L21" s="21"/>
      <c r="M21" s="21"/>
      <c r="N21" s="3"/>
      <c r="O21" s="86" t="s">
        <v>39</v>
      </c>
      <c r="P21" s="58"/>
      <c r="Q21" s="58"/>
      <c r="R21" s="58"/>
      <c r="S21" s="58"/>
      <c r="T21" s="87"/>
    </row>
    <row r="22" spans="1:20" ht="14.25" customHeight="1" x14ac:dyDescent="0.15">
      <c r="A22" s="19">
        <v>16</v>
      </c>
      <c r="B22" s="19" t="s">
        <v>261</v>
      </c>
      <c r="C22" s="19">
        <v>290</v>
      </c>
      <c r="D22" s="19">
        <v>290</v>
      </c>
      <c r="E22" s="19">
        <f t="shared" si="2"/>
        <v>0</v>
      </c>
      <c r="F22" s="19"/>
      <c r="G22" s="4"/>
      <c r="H22" s="21"/>
      <c r="I22" s="118"/>
      <c r="J22" s="21"/>
      <c r="K22" s="21"/>
      <c r="L22" s="21"/>
      <c r="M22" s="21"/>
      <c r="N22" s="3"/>
      <c r="O22" s="86"/>
      <c r="P22" s="58"/>
      <c r="Q22" s="58"/>
      <c r="R22" s="58"/>
      <c r="S22" s="58"/>
      <c r="T22" s="87"/>
    </row>
    <row r="23" spans="1:20" ht="14.25" customHeight="1" thickBot="1" x14ac:dyDescent="0.2">
      <c r="A23" s="78"/>
      <c r="B23" s="88" t="s">
        <v>325</v>
      </c>
      <c r="C23" s="79">
        <f>SUM(C17:C22)</f>
        <v>2900</v>
      </c>
      <c r="D23" s="79">
        <f>SUM(D17:D22)</f>
        <v>2425</v>
      </c>
      <c r="E23" s="94">
        <f t="shared" si="2"/>
        <v>475</v>
      </c>
      <c r="F23" s="78"/>
      <c r="G23" s="119"/>
      <c r="H23" s="21"/>
      <c r="I23" s="118"/>
      <c r="J23" s="21"/>
      <c r="K23" s="21"/>
      <c r="L23" s="21"/>
      <c r="M23" s="21"/>
      <c r="N23" s="3"/>
      <c r="O23" s="86" t="s">
        <v>40</v>
      </c>
      <c r="P23" s="58"/>
      <c r="Q23" s="58"/>
      <c r="R23" s="58"/>
      <c r="S23" s="58"/>
      <c r="T23" s="87"/>
    </row>
    <row r="24" spans="1:20" ht="14.25" customHeight="1" thickTop="1" x14ac:dyDescent="0.15">
      <c r="A24" s="21">
        <v>17</v>
      </c>
      <c r="B24" s="21" t="s">
        <v>262</v>
      </c>
      <c r="C24" s="21">
        <v>525</v>
      </c>
      <c r="D24" s="21">
        <v>310</v>
      </c>
      <c r="E24" s="117">
        <f t="shared" si="2"/>
        <v>215</v>
      </c>
      <c r="F24" s="21"/>
      <c r="G24" s="125"/>
      <c r="H24" s="19"/>
      <c r="I24" s="118"/>
      <c r="J24" s="21"/>
      <c r="K24" s="21"/>
      <c r="L24" s="21"/>
      <c r="M24" s="21"/>
      <c r="N24" s="3"/>
      <c r="O24" s="86" t="s">
        <v>41</v>
      </c>
      <c r="P24" s="58"/>
      <c r="Q24" s="58"/>
      <c r="R24" s="58"/>
      <c r="S24" s="58"/>
      <c r="T24" s="87"/>
    </row>
    <row r="25" spans="1:20" ht="14.25" customHeight="1" x14ac:dyDescent="0.15">
      <c r="A25" s="19">
        <v>18</v>
      </c>
      <c r="B25" s="19" t="s">
        <v>263</v>
      </c>
      <c r="C25" s="19">
        <v>550</v>
      </c>
      <c r="D25" s="19">
        <v>205</v>
      </c>
      <c r="E25" s="19">
        <f t="shared" si="2"/>
        <v>345</v>
      </c>
      <c r="F25" s="19"/>
      <c r="G25" s="4"/>
      <c r="H25" s="21"/>
      <c r="I25" s="118"/>
      <c r="J25" s="21"/>
      <c r="K25" s="21"/>
      <c r="L25" s="21"/>
      <c r="M25" s="21"/>
      <c r="N25" s="3"/>
      <c r="O25" s="86"/>
      <c r="P25" s="58"/>
      <c r="Q25" s="58"/>
      <c r="R25" s="58"/>
      <c r="S25" s="58"/>
      <c r="T25" s="87"/>
    </row>
    <row r="26" spans="1:20" ht="14.25" customHeight="1" thickBot="1" x14ac:dyDescent="0.2">
      <c r="A26" s="78"/>
      <c r="B26" s="88" t="s">
        <v>325</v>
      </c>
      <c r="C26" s="79">
        <f>SUM(C24:C25)</f>
        <v>1075</v>
      </c>
      <c r="D26" s="79">
        <f>SUM(D24:D25)</f>
        <v>515</v>
      </c>
      <c r="E26" s="79">
        <f t="shared" si="2"/>
        <v>560</v>
      </c>
      <c r="F26" s="23"/>
      <c r="G26" s="4"/>
      <c r="H26" s="21"/>
      <c r="I26" s="118"/>
      <c r="J26" s="21"/>
      <c r="K26" s="21"/>
      <c r="L26" s="21"/>
      <c r="M26" s="21"/>
      <c r="N26" s="3"/>
      <c r="O26" s="86" t="s">
        <v>42</v>
      </c>
      <c r="P26" s="58"/>
      <c r="Q26" s="58" t="s">
        <v>27</v>
      </c>
      <c r="R26" s="58"/>
      <c r="S26" s="58" t="s">
        <v>43</v>
      </c>
      <c r="T26" s="97"/>
    </row>
    <row r="27" spans="1:20" ht="14.25" customHeight="1" thickTop="1" x14ac:dyDescent="0.15">
      <c r="A27" s="126">
        <v>19</v>
      </c>
      <c r="B27" s="21" t="s">
        <v>423</v>
      </c>
      <c r="C27" s="127">
        <v>130</v>
      </c>
      <c r="D27" s="127">
        <v>30</v>
      </c>
      <c r="E27" s="19">
        <f t="shared" si="2"/>
        <v>100</v>
      </c>
      <c r="F27" s="126"/>
      <c r="G27" s="4"/>
      <c r="H27" s="21"/>
      <c r="I27" s="118"/>
      <c r="J27" s="21"/>
      <c r="K27" s="21"/>
      <c r="L27" s="21"/>
      <c r="M27" s="21"/>
      <c r="N27" s="3"/>
      <c r="O27" s="86" t="s">
        <v>44</v>
      </c>
      <c r="P27" s="58"/>
      <c r="Q27" s="58"/>
      <c r="R27" s="58"/>
      <c r="S27" s="58"/>
      <c r="T27" s="97"/>
    </row>
    <row r="28" spans="1:20" ht="14.25" customHeight="1" x14ac:dyDescent="0.15">
      <c r="A28" s="19">
        <v>20</v>
      </c>
      <c r="B28" s="19" t="s">
        <v>424</v>
      </c>
      <c r="C28" s="20">
        <v>130</v>
      </c>
      <c r="D28" s="20">
        <v>130</v>
      </c>
      <c r="E28" s="19">
        <f t="shared" si="2"/>
        <v>0</v>
      </c>
      <c r="F28" s="19"/>
      <c r="G28" s="4"/>
      <c r="H28" s="21"/>
      <c r="I28" s="118"/>
      <c r="J28" s="21"/>
      <c r="K28" s="21"/>
      <c r="L28" s="21"/>
      <c r="M28" s="21"/>
      <c r="N28" s="3"/>
      <c r="O28" s="86"/>
      <c r="P28" s="58"/>
      <c r="Q28" s="58"/>
      <c r="R28" s="58"/>
      <c r="S28" s="98"/>
      <c r="T28" s="97"/>
    </row>
    <row r="29" spans="1:20" ht="14.25" customHeight="1" thickBot="1" x14ac:dyDescent="0.2">
      <c r="A29" s="93"/>
      <c r="B29" s="124" t="s">
        <v>325</v>
      </c>
      <c r="C29" s="94">
        <f>SUM(C27:C28)</f>
        <v>260</v>
      </c>
      <c r="D29" s="94">
        <f>SUM(D27:D28)</f>
        <v>160</v>
      </c>
      <c r="E29" s="93">
        <f>SUM(C29-D29)</f>
        <v>100</v>
      </c>
      <c r="F29" s="93"/>
      <c r="G29" s="4"/>
      <c r="H29" s="21"/>
      <c r="I29" s="118"/>
      <c r="J29" s="21"/>
      <c r="K29" s="21"/>
      <c r="L29" s="21"/>
      <c r="M29" s="21"/>
      <c r="N29" s="3"/>
      <c r="O29" s="86" t="s">
        <v>44</v>
      </c>
      <c r="P29" s="58"/>
      <c r="Q29" s="59"/>
      <c r="R29" s="59"/>
      <c r="S29" s="59"/>
      <c r="T29" s="96"/>
    </row>
    <row r="30" spans="1:20" ht="14.25" customHeight="1" thickTop="1" thickBot="1" x14ac:dyDescent="0.2">
      <c r="A30" s="91">
        <v>21</v>
      </c>
      <c r="B30" s="91" t="s">
        <v>467</v>
      </c>
      <c r="C30" s="92">
        <v>500</v>
      </c>
      <c r="D30" s="92">
        <v>350</v>
      </c>
      <c r="E30" s="94">
        <f t="shared" ref="E30:E37" si="3">SUM(C30-D30)</f>
        <v>150</v>
      </c>
      <c r="F30" s="91"/>
      <c r="G30" s="4"/>
      <c r="H30" s="21"/>
      <c r="I30" s="118"/>
      <c r="J30" s="21"/>
      <c r="K30" s="21"/>
      <c r="L30" s="21"/>
      <c r="M30" s="21"/>
      <c r="N30" s="3"/>
      <c r="O30" s="86"/>
      <c r="P30" s="58"/>
      <c r="Q30" s="59"/>
      <c r="R30" s="59"/>
      <c r="S30" s="59"/>
      <c r="T30" s="96"/>
    </row>
    <row r="31" spans="1:20" ht="14.25" customHeight="1" thickTop="1" thickBot="1" x14ac:dyDescent="0.2">
      <c r="A31" s="78">
        <v>22</v>
      </c>
      <c r="B31" s="79" t="s">
        <v>468</v>
      </c>
      <c r="C31" s="79">
        <v>580</v>
      </c>
      <c r="D31" s="79">
        <v>380</v>
      </c>
      <c r="E31" s="94">
        <f t="shared" si="3"/>
        <v>200</v>
      </c>
      <c r="F31" s="91"/>
      <c r="G31" s="4"/>
      <c r="H31" s="21"/>
      <c r="I31" s="118"/>
      <c r="J31" s="21"/>
      <c r="K31" s="21"/>
      <c r="L31" s="21"/>
      <c r="M31" s="21"/>
      <c r="N31" s="3"/>
      <c r="O31" s="86" t="s">
        <v>45</v>
      </c>
      <c r="P31" s="58"/>
      <c r="Q31" s="58" t="s">
        <v>46</v>
      </c>
      <c r="R31" s="58"/>
      <c r="S31" s="58"/>
      <c r="T31" s="87"/>
    </row>
    <row r="32" spans="1:20" ht="14.25" customHeight="1" thickTop="1" thickBot="1" x14ac:dyDescent="0.2">
      <c r="A32" s="91">
        <v>23</v>
      </c>
      <c r="B32" s="92" t="s">
        <v>116</v>
      </c>
      <c r="C32" s="92">
        <v>1200</v>
      </c>
      <c r="D32" s="92">
        <v>570</v>
      </c>
      <c r="E32" s="94">
        <f t="shared" si="3"/>
        <v>630</v>
      </c>
      <c r="F32" s="93"/>
      <c r="G32" s="4"/>
      <c r="H32" s="21"/>
      <c r="I32" s="118"/>
      <c r="J32" s="21"/>
      <c r="K32" s="21"/>
      <c r="L32" s="21"/>
      <c r="M32" s="21"/>
      <c r="N32" s="3"/>
      <c r="O32" s="86"/>
      <c r="P32" s="58"/>
      <c r="Q32" s="58" t="s">
        <v>47</v>
      </c>
      <c r="R32" s="58"/>
      <c r="S32" s="58"/>
      <c r="T32" s="87"/>
    </row>
    <row r="33" spans="1:20" ht="14.25" customHeight="1" thickTop="1" x14ac:dyDescent="0.15">
      <c r="A33" s="21">
        <v>24</v>
      </c>
      <c r="B33" s="118" t="s">
        <v>323</v>
      </c>
      <c r="C33" s="21">
        <v>250</v>
      </c>
      <c r="D33" s="21">
        <v>250</v>
      </c>
      <c r="E33" s="117">
        <f t="shared" si="3"/>
        <v>0</v>
      </c>
      <c r="F33" s="21"/>
      <c r="G33" s="4"/>
      <c r="H33" s="21"/>
      <c r="I33" s="118"/>
      <c r="J33" s="21"/>
      <c r="K33" s="21"/>
      <c r="L33" s="21"/>
      <c r="M33" s="21"/>
      <c r="N33" s="3"/>
      <c r="O33" s="86"/>
      <c r="P33" s="58"/>
      <c r="Q33" s="58"/>
      <c r="R33" s="58"/>
      <c r="S33" s="58"/>
      <c r="T33" s="87"/>
    </row>
    <row r="34" spans="1:20" ht="14.25" customHeight="1" x14ac:dyDescent="0.15">
      <c r="A34" s="19">
        <v>25</v>
      </c>
      <c r="B34" s="20" t="s">
        <v>324</v>
      </c>
      <c r="C34" s="19">
        <v>280</v>
      </c>
      <c r="D34" s="19">
        <v>280</v>
      </c>
      <c r="E34" s="19">
        <f t="shared" si="3"/>
        <v>0</v>
      </c>
      <c r="F34" s="19"/>
      <c r="G34" s="4"/>
      <c r="H34" s="21"/>
      <c r="I34" s="118"/>
      <c r="J34" s="21"/>
      <c r="K34" s="21"/>
      <c r="L34" s="21"/>
      <c r="M34" s="21"/>
      <c r="N34" s="3"/>
      <c r="O34" s="99" t="s">
        <v>264</v>
      </c>
      <c r="P34" s="100"/>
      <c r="Q34" s="100"/>
      <c r="R34" s="100"/>
      <c r="S34" s="100"/>
      <c r="T34" s="101"/>
    </row>
    <row r="35" spans="1:20" ht="14.25" customHeight="1" thickBot="1" x14ac:dyDescent="0.2">
      <c r="A35" s="93"/>
      <c r="B35" s="88" t="s">
        <v>325</v>
      </c>
      <c r="C35" s="94">
        <f>SUM(C33:C34)</f>
        <v>530</v>
      </c>
      <c r="D35" s="94">
        <f>SUM(D33:D34)</f>
        <v>530</v>
      </c>
      <c r="E35" s="94">
        <f>SUM(C35-D35)</f>
        <v>0</v>
      </c>
      <c r="F35" s="93"/>
      <c r="G35" s="4"/>
      <c r="H35" s="21"/>
      <c r="I35" s="118"/>
      <c r="J35" s="21"/>
      <c r="K35" s="21"/>
      <c r="L35" s="21"/>
      <c r="M35" s="21"/>
      <c r="N35" s="3"/>
      <c r="O35" s="99"/>
      <c r="P35" s="100"/>
      <c r="Q35" s="100"/>
      <c r="R35" s="100"/>
      <c r="S35" s="100"/>
      <c r="T35" s="101"/>
    </row>
    <row r="36" spans="1:20" ht="14.25" customHeight="1" thickTop="1" thickBot="1" x14ac:dyDescent="0.2">
      <c r="A36" s="78">
        <v>26</v>
      </c>
      <c r="B36" s="79" t="s">
        <v>119</v>
      </c>
      <c r="C36" s="79">
        <v>465</v>
      </c>
      <c r="D36" s="79">
        <v>360</v>
      </c>
      <c r="E36" s="94">
        <f t="shared" si="3"/>
        <v>105</v>
      </c>
      <c r="F36" s="91"/>
      <c r="G36" s="4"/>
      <c r="H36" s="128" t="s">
        <v>129</v>
      </c>
      <c r="I36" s="104"/>
      <c r="J36" s="104">
        <f>SUM(C4,C8,C11,C15,C16,C23,C26,C29,C30,,C31,C32,C35,C36,C37,J4,J5,J6,J7)</f>
        <v>14120</v>
      </c>
      <c r="K36" s="104">
        <f>SUM(D4,D8,D11,D15,D16,D23,D26,D29,D30,D31,D32,D35,D36,D37,K4,K5,K6,K7)</f>
        <v>8230</v>
      </c>
      <c r="L36" s="104">
        <f>SUM(E4,E8,E11,E15,E16,E23,E26,E29,E30,E31,E32,E35,E36,E37,L4,L5,L6,L7)</f>
        <v>5890</v>
      </c>
      <c r="M36" s="105"/>
      <c r="N36" s="3"/>
      <c r="O36" s="106" t="s">
        <v>48</v>
      </c>
      <c r="P36" s="107"/>
      <c r="Q36" s="107"/>
      <c r="R36" s="107"/>
      <c r="S36" s="107"/>
      <c r="T36" s="108"/>
    </row>
    <row r="37" spans="1:20" ht="14.25" customHeight="1" thickTop="1" thickBot="1" x14ac:dyDescent="0.2">
      <c r="A37" s="78">
        <v>27</v>
      </c>
      <c r="B37" s="79" t="s">
        <v>121</v>
      </c>
      <c r="C37" s="79">
        <v>620</v>
      </c>
      <c r="D37" s="79">
        <v>350</v>
      </c>
      <c r="E37" s="94">
        <f t="shared" si="3"/>
        <v>270</v>
      </c>
      <c r="F37" s="91"/>
      <c r="G37" s="4"/>
      <c r="H37" s="129"/>
      <c r="I37" s="111"/>
      <c r="J37" s="111"/>
      <c r="K37" s="111"/>
      <c r="L37" s="111"/>
      <c r="M37" s="112"/>
      <c r="N37" s="3"/>
      <c r="O37" s="113" t="s">
        <v>422</v>
      </c>
      <c r="P37" s="114"/>
      <c r="Q37" s="114"/>
      <c r="R37" s="114"/>
      <c r="S37" s="114"/>
      <c r="T37" s="115"/>
    </row>
    <row r="38" spans="1:20" ht="14.25" thickTop="1" x14ac:dyDescent="0.15">
      <c r="A38" s="80"/>
      <c r="B38" s="80"/>
      <c r="C38" s="80"/>
      <c r="D38" s="80"/>
      <c r="E38" s="80"/>
      <c r="F38" s="80"/>
      <c r="G38" s="3"/>
      <c r="H38" s="80"/>
      <c r="I38" s="130"/>
      <c r="J38" s="80"/>
      <c r="K38" s="80" t="s">
        <v>457</v>
      </c>
      <c r="L38" s="80"/>
      <c r="M38" s="80"/>
      <c r="N38" s="3"/>
      <c r="O38" s="80"/>
      <c r="P38" s="80"/>
      <c r="Q38" s="80"/>
      <c r="R38" s="73">
        <v>45017</v>
      </c>
      <c r="S38" s="73"/>
      <c r="T38" s="116" t="s">
        <v>444</v>
      </c>
    </row>
    <row r="39" spans="1:20" x14ac:dyDescent="0.15">
      <c r="A39" s="80"/>
      <c r="B39" s="125"/>
      <c r="C39" s="4"/>
      <c r="D39" s="4"/>
      <c r="E39" s="80"/>
      <c r="F39" s="80"/>
      <c r="G39" s="3"/>
      <c r="H39" s="80"/>
      <c r="I39" s="130"/>
      <c r="J39" s="80"/>
      <c r="K39" s="80"/>
      <c r="L39" s="80"/>
      <c r="M39" s="80"/>
      <c r="N39" s="3"/>
      <c r="O39" s="80"/>
      <c r="P39" s="80"/>
      <c r="Q39" s="80"/>
      <c r="R39" s="80"/>
      <c r="S39" s="80"/>
      <c r="T39" s="80"/>
    </row>
    <row r="40" spans="1:20" x14ac:dyDescent="0.15">
      <c r="A40" s="10"/>
      <c r="B40" s="42"/>
      <c r="C40" s="34"/>
      <c r="D40" s="34"/>
      <c r="E40" s="10"/>
      <c r="F40" s="10"/>
      <c r="G40" s="10"/>
      <c r="N40" s="10"/>
    </row>
    <row r="41" spans="1:20" x14ac:dyDescent="0.15">
      <c r="A41" s="10"/>
      <c r="B41" s="49"/>
      <c r="C41" s="10"/>
      <c r="D41" s="10"/>
      <c r="E41" s="10"/>
      <c r="F41" s="10"/>
      <c r="G41" s="10"/>
      <c r="N41" s="10"/>
    </row>
    <row r="42" spans="1:20" x14ac:dyDescent="0.15">
      <c r="A42" s="10"/>
      <c r="B42" s="49"/>
      <c r="C42" s="10"/>
      <c r="D42" s="10"/>
      <c r="E42" s="10"/>
      <c r="F42" s="10"/>
      <c r="G42" s="10"/>
      <c r="N42" s="10"/>
    </row>
    <row r="43" spans="1:20" x14ac:dyDescent="0.15">
      <c r="A43" s="10"/>
      <c r="B43" s="49"/>
      <c r="C43" s="10"/>
      <c r="D43" s="10"/>
      <c r="E43" s="10"/>
      <c r="F43" s="10"/>
      <c r="G43" s="10"/>
      <c r="N43" s="10"/>
    </row>
    <row r="44" spans="1:20" x14ac:dyDescent="0.15">
      <c r="A44" s="10"/>
      <c r="B44" s="49"/>
      <c r="C44" s="10"/>
      <c r="D44" s="10"/>
      <c r="E44" s="10"/>
      <c r="F44" s="10"/>
      <c r="G44" s="10"/>
      <c r="N44" s="10"/>
    </row>
    <row r="45" spans="1:20" x14ac:dyDescent="0.15">
      <c r="A45" s="10"/>
      <c r="B45" s="49"/>
      <c r="C45" s="10"/>
      <c r="D45" s="10"/>
      <c r="E45" s="10"/>
      <c r="F45" s="10"/>
      <c r="G45" s="10"/>
      <c r="N45" s="10"/>
    </row>
    <row r="46" spans="1:20" x14ac:dyDescent="0.15">
      <c r="G46" s="10"/>
      <c r="N46" s="10"/>
    </row>
    <row r="47" spans="1:20" x14ac:dyDescent="0.15">
      <c r="G47" s="10"/>
      <c r="N47" s="10"/>
      <c r="R47" s="50"/>
    </row>
    <row r="48" spans="1:20" x14ac:dyDescent="0.15">
      <c r="G48" s="10"/>
      <c r="N48" s="10"/>
    </row>
    <row r="49" spans="7:14" x14ac:dyDescent="0.15">
      <c r="G49" s="10"/>
      <c r="N49" s="10"/>
    </row>
    <row r="50" spans="7:14" x14ac:dyDescent="0.15">
      <c r="G50" s="10"/>
      <c r="N50" s="10"/>
    </row>
    <row r="51" spans="7:14" x14ac:dyDescent="0.15">
      <c r="G51" s="10"/>
      <c r="N51" s="10"/>
    </row>
    <row r="52" spans="7:14" x14ac:dyDescent="0.15">
      <c r="G52" s="10"/>
      <c r="N52" s="10"/>
    </row>
    <row r="53" spans="7:14" x14ac:dyDescent="0.15">
      <c r="G53" s="10"/>
      <c r="N53" s="10"/>
    </row>
    <row r="54" spans="7:14" x14ac:dyDescent="0.15">
      <c r="G54" s="10"/>
      <c r="N54" s="10"/>
    </row>
    <row r="55" spans="7:14" x14ac:dyDescent="0.15">
      <c r="G55" s="10"/>
      <c r="N55" s="10"/>
    </row>
    <row r="56" spans="7:14" x14ac:dyDescent="0.15">
      <c r="G56" s="10"/>
      <c r="N56" s="10"/>
    </row>
    <row r="57" spans="7:14" x14ac:dyDescent="0.15">
      <c r="G57" s="10"/>
      <c r="N57" s="10"/>
    </row>
    <row r="58" spans="7:14" x14ac:dyDescent="0.15">
      <c r="G58" s="10"/>
      <c r="N58" s="10"/>
    </row>
    <row r="59" spans="7:14" x14ac:dyDescent="0.15">
      <c r="G59" s="10"/>
      <c r="N59" s="10"/>
    </row>
  </sheetData>
  <mergeCells count="40">
    <mergeCell ref="S27:T28"/>
    <mergeCell ref="O32:P33"/>
    <mergeCell ref="Q32:T33"/>
    <mergeCell ref="O31:P31"/>
    <mergeCell ref="Q31:T31"/>
    <mergeCell ref="O29:P30"/>
    <mergeCell ref="Q29:R30"/>
    <mergeCell ref="S29:T30"/>
    <mergeCell ref="R38:S38"/>
    <mergeCell ref="O11:T11"/>
    <mergeCell ref="O21:T22"/>
    <mergeCell ref="S26:T26"/>
    <mergeCell ref="O23:T23"/>
    <mergeCell ref="O18:P19"/>
    <mergeCell ref="Q18:T19"/>
    <mergeCell ref="O20:T20"/>
    <mergeCell ref="O24:T25"/>
    <mergeCell ref="O26:P26"/>
    <mergeCell ref="Q26:R26"/>
    <mergeCell ref="O37:T37"/>
    <mergeCell ref="O34:T35"/>
    <mergeCell ref="O36:T36"/>
    <mergeCell ref="O27:P28"/>
    <mergeCell ref="Q27:R28"/>
    <mergeCell ref="A1:C1"/>
    <mergeCell ref="K36:K37"/>
    <mergeCell ref="H36:I37"/>
    <mergeCell ref="O12:T14"/>
    <mergeCell ref="O15:T15"/>
    <mergeCell ref="M36:M37"/>
    <mergeCell ref="D1:F1"/>
    <mergeCell ref="L36:L37"/>
    <mergeCell ref="J36:J37"/>
    <mergeCell ref="Q1:R1"/>
    <mergeCell ref="O3:T4"/>
    <mergeCell ref="O16:P17"/>
    <mergeCell ref="Q16:T17"/>
    <mergeCell ref="O5:T6"/>
    <mergeCell ref="O7:T7"/>
    <mergeCell ref="O8:T10"/>
  </mergeCells>
  <phoneticPr fontId="2"/>
  <dataValidations count="1">
    <dataValidation imeMode="off" allowBlank="1" showInputMessage="1" showErrorMessage="1" sqref="G23:G24 H1:H1048576 A1:A1048576 J4:M37 C4:F37" xr:uid="{00000000-0002-0000-0400-000000000000}"/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landscape" verticalDpi="300" r:id="rId1"/>
  <headerFooter alignWithMargins="0"/>
  <ignoredErrors>
    <ignoredError sqref="E5:E7" formula="1"/>
    <ignoredError sqref="C8:D8 C35:D35 C23:D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Z53"/>
  <sheetViews>
    <sheetView zoomScale="85" zoomScaleNormal="85" workbookViewId="0">
      <selection activeCell="V41" sqref="V41"/>
    </sheetView>
  </sheetViews>
  <sheetFormatPr defaultRowHeight="13.5" x14ac:dyDescent="0.15"/>
  <cols>
    <col min="1" max="1" width="4.5" style="6" bestFit="1" customWidth="1"/>
    <col min="2" max="2" width="11.25" style="38" customWidth="1"/>
    <col min="3" max="3" width="6.5" style="6" bestFit="1" customWidth="1"/>
    <col min="4" max="4" width="6.5" style="6" customWidth="1"/>
    <col min="5" max="5" width="6.5" style="6" bestFit="1" customWidth="1"/>
    <col min="6" max="6" width="7.625" style="6" bestFit="1" customWidth="1"/>
    <col min="7" max="7" width="1.5" style="6" customWidth="1"/>
    <col min="8" max="8" width="4.125" style="6" bestFit="1" customWidth="1"/>
    <col min="9" max="9" width="11.25" style="6" customWidth="1"/>
    <col min="10" max="12" width="6.5" style="6" customWidth="1"/>
    <col min="13" max="13" width="7.5" style="6" customWidth="1"/>
    <col min="14" max="14" width="1.5" style="6" customWidth="1"/>
    <col min="15" max="15" width="4.125" style="6" bestFit="1" customWidth="1"/>
    <col min="16" max="16" width="11.375" style="6" customWidth="1"/>
    <col min="17" max="19" width="6.5" style="6" customWidth="1"/>
    <col min="20" max="20" width="7.5" style="6" customWidth="1"/>
    <col min="21" max="21" width="12.875" style="6" customWidth="1"/>
    <col min="22" max="26" width="9" style="6"/>
    <col min="27" max="16384" width="9" style="1"/>
  </cols>
  <sheetData>
    <row r="1" spans="1:26" ht="24.75" customHeight="1" x14ac:dyDescent="0.15">
      <c r="A1" s="63" t="s">
        <v>22</v>
      </c>
      <c r="B1" s="63"/>
      <c r="C1" s="63"/>
      <c r="D1" s="63" t="s">
        <v>181</v>
      </c>
      <c r="E1" s="63"/>
      <c r="F1" s="63"/>
      <c r="H1" s="36" t="s">
        <v>23</v>
      </c>
      <c r="I1" s="36"/>
      <c r="J1" s="36"/>
      <c r="K1" s="36"/>
      <c r="L1" s="36"/>
      <c r="M1" s="36"/>
      <c r="N1" s="36"/>
      <c r="O1" s="36"/>
      <c r="P1" s="37" t="s">
        <v>475</v>
      </c>
      <c r="Q1" s="74" t="s">
        <v>24</v>
      </c>
      <c r="R1" s="74"/>
      <c r="S1" s="32" t="s">
        <v>25</v>
      </c>
      <c r="T1" s="32" t="s">
        <v>26</v>
      </c>
    </row>
    <row r="2" spans="1:26" ht="3" customHeight="1" x14ac:dyDescent="0.15">
      <c r="A2" s="80"/>
      <c r="B2" s="13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6" s="2" customFormat="1" ht="12" customHeight="1" x14ac:dyDescent="0.15">
      <c r="A3" s="17" t="s">
        <v>30</v>
      </c>
      <c r="B3" s="17" t="s">
        <v>50</v>
      </c>
      <c r="C3" s="17" t="s">
        <v>27</v>
      </c>
      <c r="D3" s="17" t="s">
        <v>43</v>
      </c>
      <c r="E3" s="17" t="s">
        <v>28</v>
      </c>
      <c r="F3" s="17" t="s">
        <v>29</v>
      </c>
      <c r="G3" s="18"/>
      <c r="H3" s="17" t="s">
        <v>30</v>
      </c>
      <c r="I3" s="17" t="s">
        <v>50</v>
      </c>
      <c r="J3" s="17" t="s">
        <v>27</v>
      </c>
      <c r="K3" s="17" t="s">
        <v>43</v>
      </c>
      <c r="L3" s="17" t="s">
        <v>28</v>
      </c>
      <c r="M3" s="17" t="s">
        <v>29</v>
      </c>
      <c r="O3" s="17" t="s">
        <v>426</v>
      </c>
      <c r="P3" s="17" t="s">
        <v>50</v>
      </c>
      <c r="Q3" s="17" t="s">
        <v>27</v>
      </c>
      <c r="R3" s="17" t="s">
        <v>43</v>
      </c>
      <c r="S3" s="17" t="s">
        <v>28</v>
      </c>
      <c r="T3" s="17" t="s">
        <v>29</v>
      </c>
      <c r="U3" s="33"/>
      <c r="V3" s="33"/>
      <c r="W3" s="33"/>
      <c r="X3" s="33"/>
      <c r="Y3" s="33"/>
      <c r="Z3" s="33"/>
    </row>
    <row r="4" spans="1:26" ht="14.25" thickBot="1" x14ac:dyDescent="0.2">
      <c r="A4" s="78">
        <v>1</v>
      </c>
      <c r="B4" s="79" t="s">
        <v>131</v>
      </c>
      <c r="C4" s="79">
        <v>410</v>
      </c>
      <c r="D4" s="79">
        <v>170</v>
      </c>
      <c r="E4" s="79">
        <f t="shared" ref="E4:E11" si="0">SUM(C4-D4)</f>
        <v>240</v>
      </c>
      <c r="F4" s="78"/>
      <c r="G4" s="4"/>
      <c r="H4" s="19">
        <v>36</v>
      </c>
      <c r="I4" s="20" t="s">
        <v>182</v>
      </c>
      <c r="J4" s="19">
        <v>515</v>
      </c>
      <c r="K4" s="19">
        <v>465</v>
      </c>
      <c r="L4" s="19">
        <f>SUM(J4-K4)</f>
        <v>50</v>
      </c>
      <c r="M4" s="19"/>
      <c r="N4" s="80"/>
      <c r="O4" s="19">
        <v>70</v>
      </c>
      <c r="P4" s="20" t="s">
        <v>186</v>
      </c>
      <c r="Q4" s="19">
        <v>400</v>
      </c>
      <c r="R4" s="19">
        <v>350</v>
      </c>
      <c r="S4" s="19">
        <f>SUM(Q4-R4)</f>
        <v>50</v>
      </c>
      <c r="T4" s="19"/>
    </row>
    <row r="5" spans="1:26" ht="14.25" thickTop="1" x14ac:dyDescent="0.15">
      <c r="A5" s="21">
        <v>2</v>
      </c>
      <c r="B5" s="118" t="s">
        <v>184</v>
      </c>
      <c r="C5" s="21">
        <v>135</v>
      </c>
      <c r="D5" s="21">
        <v>110</v>
      </c>
      <c r="E5" s="21">
        <f t="shared" si="0"/>
        <v>25</v>
      </c>
      <c r="F5" s="21"/>
      <c r="G5" s="4"/>
      <c r="H5" s="19">
        <v>37</v>
      </c>
      <c r="I5" s="20" t="s">
        <v>185</v>
      </c>
      <c r="J5" s="19">
        <v>610</v>
      </c>
      <c r="K5" s="19">
        <v>460</v>
      </c>
      <c r="L5" s="19">
        <f>SUM(J5-K5)</f>
        <v>150</v>
      </c>
      <c r="M5" s="19"/>
      <c r="N5" s="80"/>
      <c r="O5" s="19">
        <v>71</v>
      </c>
      <c r="P5" s="20" t="s">
        <v>189</v>
      </c>
      <c r="Q5" s="19">
        <v>265</v>
      </c>
      <c r="R5" s="19">
        <v>250</v>
      </c>
      <c r="S5" s="19">
        <f>SUM(Q5-R5)</f>
        <v>15</v>
      </c>
      <c r="T5" s="19"/>
    </row>
    <row r="6" spans="1:26" ht="14.25" thickBot="1" x14ac:dyDescent="0.2">
      <c r="A6" s="19">
        <v>3</v>
      </c>
      <c r="B6" s="20" t="s">
        <v>187</v>
      </c>
      <c r="C6" s="19">
        <v>220</v>
      </c>
      <c r="D6" s="19">
        <v>190</v>
      </c>
      <c r="E6" s="19">
        <f t="shared" si="0"/>
        <v>30</v>
      </c>
      <c r="F6" s="19"/>
      <c r="G6" s="4"/>
      <c r="H6" s="19">
        <v>38</v>
      </c>
      <c r="I6" s="20" t="s">
        <v>188</v>
      </c>
      <c r="J6" s="19">
        <v>540</v>
      </c>
      <c r="K6" s="19">
        <v>230</v>
      </c>
      <c r="L6" s="19">
        <f>SUM(J6-K6)</f>
        <v>310</v>
      </c>
      <c r="M6" s="19"/>
      <c r="N6" s="80"/>
      <c r="O6" s="78"/>
      <c r="P6" s="88" t="s">
        <v>325</v>
      </c>
      <c r="Q6" s="79">
        <f>SUM(Q4:Q5,J43:J44)</f>
        <v>1600</v>
      </c>
      <c r="R6" s="79">
        <f>SUM(R4:R5,K43:K44)</f>
        <v>1220</v>
      </c>
      <c r="S6" s="79">
        <f>SUM(S4:S5,L43:L44)</f>
        <v>380</v>
      </c>
      <c r="T6" s="78"/>
    </row>
    <row r="7" spans="1:26" ht="15" thickTop="1" thickBot="1" x14ac:dyDescent="0.2">
      <c r="A7" s="19">
        <v>4</v>
      </c>
      <c r="B7" s="20" t="s">
        <v>190</v>
      </c>
      <c r="C7" s="19">
        <v>285</v>
      </c>
      <c r="D7" s="19">
        <v>95</v>
      </c>
      <c r="E7" s="19">
        <f t="shared" si="0"/>
        <v>190</v>
      </c>
      <c r="F7" s="19"/>
      <c r="G7" s="4"/>
      <c r="H7" s="78"/>
      <c r="I7" s="88" t="s">
        <v>325</v>
      </c>
      <c r="J7" s="79">
        <f>SUM(J2:J6,C41:C44)</f>
        <v>4120</v>
      </c>
      <c r="K7" s="79">
        <f>SUM(K2:K6,D41:D44)</f>
        <v>3060</v>
      </c>
      <c r="L7" s="79">
        <f>SUM(L3:L6,E41:E44)</f>
        <v>1060</v>
      </c>
      <c r="M7" s="78"/>
      <c r="N7" s="80"/>
      <c r="O7" s="131"/>
      <c r="P7" s="132"/>
      <c r="Q7" s="133"/>
      <c r="R7" s="133"/>
      <c r="S7" s="133"/>
      <c r="T7" s="117"/>
    </row>
    <row r="8" spans="1:26" ht="14.25" thickTop="1" x14ac:dyDescent="0.15">
      <c r="A8" s="19">
        <v>5</v>
      </c>
      <c r="B8" s="20" t="s">
        <v>191</v>
      </c>
      <c r="C8" s="19">
        <v>390</v>
      </c>
      <c r="D8" s="19">
        <v>340</v>
      </c>
      <c r="E8" s="19">
        <f t="shared" si="0"/>
        <v>50</v>
      </c>
      <c r="F8" s="19"/>
      <c r="G8" s="4"/>
      <c r="H8" s="21">
        <v>39</v>
      </c>
      <c r="I8" s="118" t="s">
        <v>192</v>
      </c>
      <c r="J8" s="21">
        <v>505</v>
      </c>
      <c r="K8" s="21">
        <v>115</v>
      </c>
      <c r="L8" s="21">
        <f t="shared" ref="L8:L13" si="1">SUM(J8-K8)</f>
        <v>390</v>
      </c>
      <c r="M8" s="21"/>
      <c r="N8" s="80"/>
      <c r="O8" s="134" t="s">
        <v>193</v>
      </c>
      <c r="P8" s="135"/>
      <c r="Q8" s="104">
        <f>SUM(Q6,J7,J14,J20,J26,J29,J35,J37,J42,C40,C35,C28,C27,C22,C18,C12,C4)</f>
        <v>35755</v>
      </c>
      <c r="R8" s="104">
        <f>SUM(R6,K7,K14,K20,K26,K29,K35,K37,K42,D40,D35,D28,D27,D22,D18,D12,D4)</f>
        <v>22325</v>
      </c>
      <c r="S8" s="104">
        <f>SUM(S6,L7,L14,L20,L26,L29,L35,L37,L42,E40,E35,E28,E27,E22,E18,E12,E4)</f>
        <v>13430</v>
      </c>
      <c r="T8" s="105"/>
    </row>
    <row r="9" spans="1:26" ht="14.25" thickBot="1" x14ac:dyDescent="0.2">
      <c r="A9" s="19">
        <v>6</v>
      </c>
      <c r="B9" s="20" t="s">
        <v>194</v>
      </c>
      <c r="C9" s="19">
        <v>350</v>
      </c>
      <c r="D9" s="19">
        <v>320</v>
      </c>
      <c r="E9" s="19">
        <f t="shared" si="0"/>
        <v>30</v>
      </c>
      <c r="F9" s="19"/>
      <c r="G9" s="4"/>
      <c r="H9" s="19">
        <v>40</v>
      </c>
      <c r="I9" s="20" t="s">
        <v>195</v>
      </c>
      <c r="J9" s="19">
        <v>670</v>
      </c>
      <c r="K9" s="19">
        <v>445</v>
      </c>
      <c r="L9" s="21">
        <f t="shared" si="1"/>
        <v>225</v>
      </c>
      <c r="M9" s="19"/>
      <c r="N9" s="80"/>
      <c r="O9" s="129"/>
      <c r="P9" s="111"/>
      <c r="Q9" s="111"/>
      <c r="R9" s="111"/>
      <c r="S9" s="111"/>
      <c r="T9" s="112"/>
    </row>
    <row r="10" spans="1:26" ht="14.25" thickBot="1" x14ac:dyDescent="0.2">
      <c r="A10" s="19">
        <v>7</v>
      </c>
      <c r="B10" s="20" t="s">
        <v>196</v>
      </c>
      <c r="C10" s="19">
        <v>95</v>
      </c>
      <c r="D10" s="19">
        <v>85</v>
      </c>
      <c r="E10" s="19">
        <f t="shared" si="0"/>
        <v>10</v>
      </c>
      <c r="F10" s="19"/>
      <c r="G10" s="4"/>
      <c r="H10" s="19">
        <v>41</v>
      </c>
      <c r="I10" s="20" t="s">
        <v>197</v>
      </c>
      <c r="J10" s="19">
        <v>880</v>
      </c>
      <c r="K10" s="19">
        <v>480</v>
      </c>
      <c r="L10" s="21">
        <f t="shared" si="1"/>
        <v>400</v>
      </c>
      <c r="M10" s="19"/>
      <c r="N10" s="80"/>
      <c r="O10" s="80"/>
      <c r="P10" s="80"/>
      <c r="Q10" s="80"/>
      <c r="R10" s="80"/>
      <c r="S10" s="80"/>
      <c r="T10" s="80"/>
    </row>
    <row r="11" spans="1:26" ht="13.5" customHeight="1" x14ac:dyDescent="0.15">
      <c r="A11" s="19">
        <v>8</v>
      </c>
      <c r="B11" s="20" t="s">
        <v>198</v>
      </c>
      <c r="C11" s="19">
        <v>755</v>
      </c>
      <c r="D11" s="19">
        <v>545</v>
      </c>
      <c r="E11" s="19">
        <f t="shared" si="0"/>
        <v>210</v>
      </c>
      <c r="F11" s="19"/>
      <c r="G11" s="4"/>
      <c r="H11" s="19">
        <v>42</v>
      </c>
      <c r="I11" s="20" t="s">
        <v>199</v>
      </c>
      <c r="J11" s="19">
        <v>750</v>
      </c>
      <c r="K11" s="19">
        <v>685</v>
      </c>
      <c r="L11" s="21">
        <f t="shared" si="1"/>
        <v>65</v>
      </c>
      <c r="M11" s="19"/>
      <c r="N11" s="80"/>
      <c r="O11" s="75" t="s">
        <v>32</v>
      </c>
      <c r="P11" s="76"/>
      <c r="Q11" s="76"/>
      <c r="R11" s="76"/>
      <c r="S11" s="76"/>
      <c r="T11" s="77"/>
      <c r="U11" s="1"/>
      <c r="V11" s="1"/>
      <c r="W11" s="1"/>
    </row>
    <row r="12" spans="1:26" ht="14.25" thickBot="1" x14ac:dyDescent="0.2">
      <c r="A12" s="78"/>
      <c r="B12" s="88" t="s">
        <v>325</v>
      </c>
      <c r="C12" s="79">
        <f>SUM(C5:C11)</f>
        <v>2230</v>
      </c>
      <c r="D12" s="79">
        <f>SUM(D5:D11)</f>
        <v>1685</v>
      </c>
      <c r="E12" s="79">
        <f>SUM(E5:E11)</f>
        <v>545</v>
      </c>
      <c r="F12" s="78"/>
      <c r="G12" s="4"/>
      <c r="H12" s="19">
        <v>43</v>
      </c>
      <c r="I12" s="20" t="s">
        <v>200</v>
      </c>
      <c r="J12" s="19">
        <v>545</v>
      </c>
      <c r="K12" s="19">
        <v>380</v>
      </c>
      <c r="L12" s="21">
        <v>165</v>
      </c>
      <c r="M12" s="19"/>
      <c r="N12" s="80"/>
      <c r="O12" s="81"/>
      <c r="P12" s="82"/>
      <c r="Q12" s="82"/>
      <c r="R12" s="82"/>
      <c r="S12" s="82"/>
      <c r="T12" s="83"/>
      <c r="U12" s="1"/>
      <c r="V12" s="1"/>
      <c r="W12" s="1"/>
    </row>
    <row r="13" spans="1:26" ht="14.25" customHeight="1" thickTop="1" x14ac:dyDescent="0.15">
      <c r="A13" s="21">
        <v>9</v>
      </c>
      <c r="B13" s="118" t="s">
        <v>201</v>
      </c>
      <c r="C13" s="21">
        <v>220</v>
      </c>
      <c r="D13" s="21">
        <v>140</v>
      </c>
      <c r="E13" s="21">
        <f>SUM(C13-D13)</f>
        <v>80</v>
      </c>
      <c r="F13" s="21"/>
      <c r="G13" s="4"/>
      <c r="H13" s="19">
        <v>44</v>
      </c>
      <c r="I13" s="20" t="s">
        <v>202</v>
      </c>
      <c r="J13" s="19">
        <v>190</v>
      </c>
      <c r="K13" s="19">
        <v>190</v>
      </c>
      <c r="L13" s="21">
        <f t="shared" si="1"/>
        <v>0</v>
      </c>
      <c r="M13" s="19"/>
      <c r="N13" s="80"/>
      <c r="O13" s="84" t="s">
        <v>33</v>
      </c>
      <c r="P13" s="68"/>
      <c r="Q13" s="68"/>
      <c r="R13" s="68"/>
      <c r="S13" s="68"/>
      <c r="T13" s="85"/>
      <c r="U13" s="1"/>
      <c r="V13" s="1"/>
      <c r="W13" s="1"/>
    </row>
    <row r="14" spans="1:26" ht="14.25" thickBot="1" x14ac:dyDescent="0.2">
      <c r="A14" s="19">
        <v>10</v>
      </c>
      <c r="B14" s="20" t="s">
        <v>203</v>
      </c>
      <c r="C14" s="19">
        <v>250</v>
      </c>
      <c r="D14" s="19">
        <v>180</v>
      </c>
      <c r="E14" s="21">
        <f>SUM(C14-D14)</f>
        <v>70</v>
      </c>
      <c r="F14" s="19"/>
      <c r="G14" s="4"/>
      <c r="H14" s="78"/>
      <c r="I14" s="88" t="s">
        <v>325</v>
      </c>
      <c r="J14" s="79">
        <f>SUM(J8:J13)</f>
        <v>3540</v>
      </c>
      <c r="K14" s="79">
        <f>SUM(K8:K13)</f>
        <v>2295</v>
      </c>
      <c r="L14" s="79">
        <f>SUM(L8:L13)</f>
        <v>1245</v>
      </c>
      <c r="M14" s="78"/>
      <c r="N14" s="80"/>
      <c r="O14" s="84"/>
      <c r="P14" s="68"/>
      <c r="Q14" s="68"/>
      <c r="R14" s="68"/>
      <c r="S14" s="68"/>
      <c r="T14" s="85"/>
      <c r="U14" s="1"/>
      <c r="V14" s="1"/>
      <c r="W14" s="1"/>
    </row>
    <row r="15" spans="1:26" ht="14.25" thickTop="1" x14ac:dyDescent="0.15">
      <c r="A15" s="19">
        <v>11</v>
      </c>
      <c r="B15" s="20" t="s">
        <v>204</v>
      </c>
      <c r="C15" s="19">
        <v>850</v>
      </c>
      <c r="D15" s="19">
        <v>550</v>
      </c>
      <c r="E15" s="21">
        <f>SUM(C15-D15)</f>
        <v>300</v>
      </c>
      <c r="F15" s="19"/>
      <c r="G15" s="4"/>
      <c r="H15" s="21">
        <v>45</v>
      </c>
      <c r="I15" s="118" t="s">
        <v>205</v>
      </c>
      <c r="J15" s="21">
        <v>995</v>
      </c>
      <c r="K15" s="21">
        <v>440</v>
      </c>
      <c r="L15" s="21">
        <f>SUM(J15-K15)</f>
        <v>555</v>
      </c>
      <c r="M15" s="21"/>
      <c r="N15" s="80"/>
      <c r="O15" s="86" t="s">
        <v>318</v>
      </c>
      <c r="P15" s="58"/>
      <c r="Q15" s="58"/>
      <c r="R15" s="58"/>
      <c r="S15" s="58"/>
      <c r="T15" s="87"/>
      <c r="U15" s="1"/>
      <c r="V15" s="1"/>
      <c r="W15" s="1"/>
    </row>
    <row r="16" spans="1:26" x14ac:dyDescent="0.15">
      <c r="A16" s="19">
        <v>12</v>
      </c>
      <c r="B16" s="20" t="s">
        <v>206</v>
      </c>
      <c r="C16" s="19">
        <v>920</v>
      </c>
      <c r="D16" s="19">
        <v>850</v>
      </c>
      <c r="E16" s="21">
        <f t="shared" ref="E16:E24" si="2">SUM(C16-D16)</f>
        <v>70</v>
      </c>
      <c r="F16" s="19"/>
      <c r="G16" s="4"/>
      <c r="H16" s="19">
        <v>46</v>
      </c>
      <c r="I16" s="20" t="s">
        <v>207</v>
      </c>
      <c r="J16" s="19">
        <v>260</v>
      </c>
      <c r="K16" s="19">
        <v>200</v>
      </c>
      <c r="L16" s="21">
        <f>SUM(J16-K16)</f>
        <v>60</v>
      </c>
      <c r="M16" s="19"/>
      <c r="N16" s="80"/>
      <c r="O16" s="89" t="s">
        <v>427</v>
      </c>
      <c r="P16" s="71"/>
      <c r="Q16" s="71"/>
      <c r="R16" s="71"/>
      <c r="S16" s="71"/>
      <c r="T16" s="90"/>
      <c r="U16" s="1"/>
      <c r="V16" s="1"/>
      <c r="W16" s="1"/>
    </row>
    <row r="17" spans="1:23" x14ac:dyDescent="0.15">
      <c r="A17" s="19">
        <v>13</v>
      </c>
      <c r="B17" s="20" t="s">
        <v>208</v>
      </c>
      <c r="C17" s="19">
        <v>500</v>
      </c>
      <c r="D17" s="19">
        <v>350</v>
      </c>
      <c r="E17" s="21">
        <f t="shared" si="2"/>
        <v>150</v>
      </c>
      <c r="F17" s="19"/>
      <c r="G17" s="4"/>
      <c r="H17" s="19">
        <v>47</v>
      </c>
      <c r="I17" s="20" t="s">
        <v>209</v>
      </c>
      <c r="J17" s="19">
        <v>580</v>
      </c>
      <c r="K17" s="19">
        <v>540</v>
      </c>
      <c r="L17" s="21">
        <f>SUM(J17-K17)</f>
        <v>40</v>
      </c>
      <c r="M17" s="19"/>
      <c r="N17" s="80"/>
      <c r="O17" s="89"/>
      <c r="P17" s="71"/>
      <c r="Q17" s="71"/>
      <c r="R17" s="71"/>
      <c r="S17" s="71"/>
      <c r="T17" s="90"/>
      <c r="U17" s="1"/>
      <c r="V17" s="1"/>
      <c r="W17" s="1"/>
    </row>
    <row r="18" spans="1:23" ht="14.25" thickBot="1" x14ac:dyDescent="0.2">
      <c r="A18" s="78"/>
      <c r="B18" s="88" t="s">
        <v>325</v>
      </c>
      <c r="C18" s="79">
        <f>SUM(C13:C17)</f>
        <v>2740</v>
      </c>
      <c r="D18" s="79">
        <f>SUM(D13:D17)</f>
        <v>2070</v>
      </c>
      <c r="E18" s="78">
        <f t="shared" si="2"/>
        <v>670</v>
      </c>
      <c r="F18" s="78"/>
      <c r="G18" s="4"/>
      <c r="H18" s="19">
        <v>48</v>
      </c>
      <c r="I18" s="20" t="s">
        <v>210</v>
      </c>
      <c r="J18" s="19">
        <v>480</v>
      </c>
      <c r="K18" s="19">
        <v>190</v>
      </c>
      <c r="L18" s="21">
        <f>SUM(J18-K18)</f>
        <v>290</v>
      </c>
      <c r="M18" s="19"/>
      <c r="N18" s="80"/>
      <c r="O18" s="89"/>
      <c r="P18" s="71"/>
      <c r="Q18" s="71"/>
      <c r="R18" s="71"/>
      <c r="S18" s="71"/>
      <c r="T18" s="90"/>
      <c r="U18" s="1"/>
      <c r="V18" s="1"/>
      <c r="W18" s="1"/>
    </row>
    <row r="19" spans="1:23" ht="14.25" thickTop="1" x14ac:dyDescent="0.15">
      <c r="A19" s="21">
        <v>14</v>
      </c>
      <c r="B19" s="118" t="s">
        <v>211</v>
      </c>
      <c r="C19" s="21">
        <v>290</v>
      </c>
      <c r="D19" s="21">
        <v>240</v>
      </c>
      <c r="E19" s="21">
        <f t="shared" si="2"/>
        <v>50</v>
      </c>
      <c r="F19" s="21"/>
      <c r="G19" s="4"/>
      <c r="H19" s="19">
        <v>49</v>
      </c>
      <c r="I19" s="20" t="s">
        <v>212</v>
      </c>
      <c r="J19" s="19">
        <v>505</v>
      </c>
      <c r="K19" s="19">
        <v>480</v>
      </c>
      <c r="L19" s="21">
        <f>SUM(J19-K19)</f>
        <v>25</v>
      </c>
      <c r="M19" s="19"/>
      <c r="N19" s="80"/>
      <c r="O19" s="95" t="s">
        <v>319</v>
      </c>
      <c r="P19" s="59"/>
      <c r="Q19" s="59"/>
      <c r="R19" s="59"/>
      <c r="S19" s="59"/>
      <c r="T19" s="96"/>
      <c r="U19" s="1"/>
      <c r="V19" s="1"/>
      <c r="W19" s="1"/>
    </row>
    <row r="20" spans="1:23" ht="14.25" thickBot="1" x14ac:dyDescent="0.2">
      <c r="A20" s="19">
        <v>15</v>
      </c>
      <c r="B20" s="20" t="s">
        <v>213</v>
      </c>
      <c r="C20" s="19">
        <v>530</v>
      </c>
      <c r="D20" s="19">
        <v>170</v>
      </c>
      <c r="E20" s="21">
        <f t="shared" si="2"/>
        <v>360</v>
      </c>
      <c r="F20" s="19"/>
      <c r="G20" s="4"/>
      <c r="H20" s="78"/>
      <c r="I20" s="88" t="s">
        <v>325</v>
      </c>
      <c r="J20" s="79">
        <f>SUM(J15:J19)</f>
        <v>2820</v>
      </c>
      <c r="K20" s="79">
        <f>SUM(K15:K19)</f>
        <v>1850</v>
      </c>
      <c r="L20" s="79">
        <f>SUM(L15:L19)</f>
        <v>970</v>
      </c>
      <c r="M20" s="78"/>
      <c r="N20" s="80"/>
      <c r="O20" s="136" t="s">
        <v>427</v>
      </c>
      <c r="P20" s="137"/>
      <c r="Q20" s="137"/>
      <c r="R20" s="137"/>
      <c r="S20" s="137"/>
      <c r="T20" s="138"/>
      <c r="U20" s="1"/>
      <c r="V20" s="1"/>
      <c r="W20" s="1"/>
    </row>
    <row r="21" spans="1:23" ht="14.25" thickTop="1" x14ac:dyDescent="0.15">
      <c r="A21" s="19">
        <v>16</v>
      </c>
      <c r="B21" s="20" t="s">
        <v>214</v>
      </c>
      <c r="C21" s="19">
        <v>180</v>
      </c>
      <c r="D21" s="19">
        <v>65</v>
      </c>
      <c r="E21" s="21">
        <f t="shared" si="2"/>
        <v>115</v>
      </c>
      <c r="F21" s="19"/>
      <c r="G21" s="4"/>
      <c r="H21" s="21">
        <v>50</v>
      </c>
      <c r="I21" s="118" t="s">
        <v>215</v>
      </c>
      <c r="J21" s="21">
        <v>875</v>
      </c>
      <c r="K21" s="21">
        <v>310</v>
      </c>
      <c r="L21" s="21">
        <f>SUM(J21-K21)</f>
        <v>565</v>
      </c>
      <c r="M21" s="21"/>
      <c r="N21" s="80"/>
      <c r="O21" s="139"/>
      <c r="P21" s="140"/>
      <c r="Q21" s="140"/>
      <c r="R21" s="140"/>
      <c r="S21" s="140"/>
      <c r="T21" s="141"/>
      <c r="U21" s="1"/>
      <c r="V21" s="1"/>
      <c r="W21" s="1"/>
    </row>
    <row r="22" spans="1:23" ht="14.25" thickBot="1" x14ac:dyDescent="0.2">
      <c r="A22" s="78"/>
      <c r="B22" s="88" t="s">
        <v>325</v>
      </c>
      <c r="C22" s="79">
        <f>SUM(C19:C21)</f>
        <v>1000</v>
      </c>
      <c r="D22" s="79">
        <f>SUM(D19:D21)</f>
        <v>475</v>
      </c>
      <c r="E22" s="78">
        <f t="shared" si="2"/>
        <v>525</v>
      </c>
      <c r="F22" s="78"/>
      <c r="G22" s="4"/>
      <c r="H22" s="19">
        <v>51</v>
      </c>
      <c r="I22" s="20" t="s">
        <v>216</v>
      </c>
      <c r="J22" s="19">
        <v>320</v>
      </c>
      <c r="K22" s="19">
        <v>240</v>
      </c>
      <c r="L22" s="19">
        <f>SUM(J22-K22)</f>
        <v>80</v>
      </c>
      <c r="M22" s="19"/>
      <c r="N22" s="80"/>
      <c r="O22" s="142"/>
      <c r="P22" s="143"/>
      <c r="Q22" s="143"/>
      <c r="R22" s="143"/>
      <c r="S22" s="143"/>
      <c r="T22" s="144"/>
      <c r="U22" s="1"/>
      <c r="V22" s="1"/>
      <c r="W22" s="1"/>
    </row>
    <row r="23" spans="1:23" ht="14.25" thickTop="1" x14ac:dyDescent="0.15">
      <c r="A23" s="21">
        <v>17</v>
      </c>
      <c r="B23" s="118" t="s">
        <v>217</v>
      </c>
      <c r="C23" s="21">
        <v>370</v>
      </c>
      <c r="D23" s="21">
        <v>130</v>
      </c>
      <c r="E23" s="21">
        <f t="shared" si="2"/>
        <v>240</v>
      </c>
      <c r="F23" s="21"/>
      <c r="G23" s="4"/>
      <c r="H23" s="19">
        <v>52</v>
      </c>
      <c r="I23" s="20" t="s">
        <v>218</v>
      </c>
      <c r="J23" s="19">
        <v>460</v>
      </c>
      <c r="K23" s="19">
        <v>320</v>
      </c>
      <c r="L23" s="19">
        <f>SUM(J23-K23)</f>
        <v>140</v>
      </c>
      <c r="M23" s="19"/>
      <c r="N23" s="80"/>
      <c r="O23" s="95" t="s">
        <v>35</v>
      </c>
      <c r="P23" s="59"/>
      <c r="Q23" s="59"/>
      <c r="R23" s="59"/>
      <c r="S23" s="59"/>
      <c r="T23" s="96"/>
      <c r="U23" s="1"/>
      <c r="V23" s="1"/>
      <c r="W23" s="1"/>
    </row>
    <row r="24" spans="1:23" x14ac:dyDescent="0.15">
      <c r="A24" s="19">
        <v>18</v>
      </c>
      <c r="B24" s="20" t="s">
        <v>219</v>
      </c>
      <c r="C24" s="19">
        <v>480</v>
      </c>
      <c r="D24" s="19">
        <v>95</v>
      </c>
      <c r="E24" s="21">
        <f t="shared" si="2"/>
        <v>385</v>
      </c>
      <c r="F24" s="19"/>
      <c r="G24" s="4"/>
      <c r="H24" s="19">
        <v>53</v>
      </c>
      <c r="I24" s="20" t="s">
        <v>220</v>
      </c>
      <c r="J24" s="19">
        <v>400</v>
      </c>
      <c r="K24" s="19">
        <v>290</v>
      </c>
      <c r="L24" s="19">
        <f>SUM(J24-K24)</f>
        <v>110</v>
      </c>
      <c r="M24" s="19"/>
      <c r="N24" s="80"/>
      <c r="O24" s="86" t="s">
        <v>428</v>
      </c>
      <c r="P24" s="58"/>
      <c r="Q24" s="59"/>
      <c r="R24" s="59"/>
      <c r="S24" s="59"/>
      <c r="T24" s="96"/>
      <c r="U24" s="1"/>
      <c r="V24" s="1"/>
      <c r="W24" s="1"/>
    </row>
    <row r="25" spans="1:23" x14ac:dyDescent="0.15">
      <c r="A25" s="19">
        <v>19</v>
      </c>
      <c r="B25" s="20" t="s">
        <v>221</v>
      </c>
      <c r="C25" s="19">
        <v>465</v>
      </c>
      <c r="D25" s="19">
        <v>215</v>
      </c>
      <c r="E25" s="21">
        <v>250</v>
      </c>
      <c r="F25" s="19"/>
      <c r="G25" s="4"/>
      <c r="H25" s="19">
        <v>54</v>
      </c>
      <c r="I25" s="20" t="s">
        <v>222</v>
      </c>
      <c r="J25" s="19">
        <v>620</v>
      </c>
      <c r="K25" s="19">
        <v>270</v>
      </c>
      <c r="L25" s="19">
        <f>SUM(J25-K25)</f>
        <v>350</v>
      </c>
      <c r="M25" s="19"/>
      <c r="N25" s="80"/>
      <c r="O25" s="86"/>
      <c r="P25" s="58"/>
      <c r="Q25" s="59"/>
      <c r="R25" s="59"/>
      <c r="S25" s="59"/>
      <c r="T25" s="96"/>
      <c r="U25" s="1"/>
      <c r="V25" s="1"/>
      <c r="W25" s="1"/>
    </row>
    <row r="26" spans="1:23" ht="14.25" thickBot="1" x14ac:dyDescent="0.2">
      <c r="A26" s="19">
        <v>20</v>
      </c>
      <c r="B26" s="20" t="s">
        <v>223</v>
      </c>
      <c r="C26" s="19">
        <v>420</v>
      </c>
      <c r="D26" s="19">
        <v>220</v>
      </c>
      <c r="E26" s="21">
        <f>SUM(C26-D26)</f>
        <v>200</v>
      </c>
      <c r="F26" s="19"/>
      <c r="G26" s="4"/>
      <c r="H26" s="78"/>
      <c r="I26" s="88" t="s">
        <v>325</v>
      </c>
      <c r="J26" s="79">
        <f>SUM(J21:J25)</f>
        <v>2675</v>
      </c>
      <c r="K26" s="79">
        <f>SUM(K21:K25)</f>
        <v>1430</v>
      </c>
      <c r="L26" s="79">
        <f>SUM(L21:L25)</f>
        <v>1245</v>
      </c>
      <c r="M26" s="78"/>
      <c r="N26" s="80"/>
      <c r="O26" s="86" t="s">
        <v>429</v>
      </c>
      <c r="P26" s="58"/>
      <c r="Q26" s="59"/>
      <c r="R26" s="59"/>
      <c r="S26" s="59"/>
      <c r="T26" s="96"/>
      <c r="U26" s="1"/>
      <c r="V26" s="1"/>
      <c r="W26" s="1"/>
    </row>
    <row r="27" spans="1:23" ht="15" thickTop="1" thickBot="1" x14ac:dyDescent="0.2">
      <c r="A27" s="78"/>
      <c r="B27" s="88" t="s">
        <v>325</v>
      </c>
      <c r="C27" s="79">
        <f>SUM(C23:C26)</f>
        <v>1735</v>
      </c>
      <c r="D27" s="79">
        <f>SUM(D23:D26)</f>
        <v>660</v>
      </c>
      <c r="E27" s="79">
        <f>SUM(E23:E26)</f>
        <v>1075</v>
      </c>
      <c r="F27" s="78"/>
      <c r="G27" s="4"/>
      <c r="H27" s="21">
        <v>55</v>
      </c>
      <c r="I27" s="118" t="s">
        <v>224</v>
      </c>
      <c r="J27" s="21">
        <v>600</v>
      </c>
      <c r="K27" s="21">
        <v>600</v>
      </c>
      <c r="L27" s="21">
        <f>SUM(J27-K27)</f>
        <v>0</v>
      </c>
      <c r="M27" s="21"/>
      <c r="N27" s="80"/>
      <c r="O27" s="86"/>
      <c r="P27" s="58"/>
      <c r="Q27" s="59"/>
      <c r="R27" s="59"/>
      <c r="S27" s="59"/>
      <c r="T27" s="96"/>
      <c r="U27" s="1"/>
      <c r="V27" s="1"/>
      <c r="W27" s="1"/>
    </row>
    <row r="28" spans="1:23" ht="15" thickTop="1" thickBot="1" x14ac:dyDescent="0.2">
      <c r="A28" s="78">
        <v>21</v>
      </c>
      <c r="B28" s="79" t="s">
        <v>55</v>
      </c>
      <c r="C28" s="79">
        <v>330</v>
      </c>
      <c r="D28" s="79">
        <v>250</v>
      </c>
      <c r="E28" s="79">
        <f t="shared" ref="E28:E34" si="3">SUM(C28-D28)</f>
        <v>80</v>
      </c>
      <c r="F28" s="78"/>
      <c r="G28" s="4"/>
      <c r="H28" s="19">
        <v>56</v>
      </c>
      <c r="I28" s="20" t="s">
        <v>225</v>
      </c>
      <c r="J28" s="19">
        <v>1000</v>
      </c>
      <c r="K28" s="19">
        <v>400</v>
      </c>
      <c r="L28" s="19">
        <f>SUM(J28-K28)</f>
        <v>600</v>
      </c>
      <c r="M28" s="19"/>
      <c r="N28" s="80"/>
      <c r="O28" s="86" t="s">
        <v>38</v>
      </c>
      <c r="P28" s="58"/>
      <c r="Q28" s="58"/>
      <c r="R28" s="58"/>
      <c r="S28" s="58"/>
      <c r="T28" s="87"/>
      <c r="U28" s="1"/>
      <c r="V28" s="1"/>
      <c r="W28" s="1"/>
    </row>
    <row r="29" spans="1:23" ht="14.25" customHeight="1" thickTop="1" thickBot="1" x14ac:dyDescent="0.2">
      <c r="A29" s="21">
        <v>22</v>
      </c>
      <c r="B29" s="118" t="s">
        <v>226</v>
      </c>
      <c r="C29" s="21">
        <v>505</v>
      </c>
      <c r="D29" s="21">
        <v>275</v>
      </c>
      <c r="E29" s="21">
        <f t="shared" si="3"/>
        <v>230</v>
      </c>
      <c r="F29" s="21"/>
      <c r="G29" s="4"/>
      <c r="H29" s="78"/>
      <c r="I29" s="88" t="s">
        <v>325</v>
      </c>
      <c r="J29" s="79">
        <f>SUM(J27:J28)</f>
        <v>1600</v>
      </c>
      <c r="K29" s="79">
        <f>SUM(K27:K28)</f>
        <v>1000</v>
      </c>
      <c r="L29" s="79">
        <f>SUM(L27:L28)</f>
        <v>600</v>
      </c>
      <c r="M29" s="78"/>
      <c r="N29" s="80"/>
      <c r="O29" s="86" t="s">
        <v>430</v>
      </c>
      <c r="P29" s="58"/>
      <c r="Q29" s="58"/>
      <c r="R29" s="58"/>
      <c r="S29" s="58"/>
      <c r="T29" s="87"/>
      <c r="U29" s="1"/>
      <c r="V29" s="1"/>
      <c r="W29" s="1"/>
    </row>
    <row r="30" spans="1:23" ht="14.25" thickTop="1" x14ac:dyDescent="0.15">
      <c r="A30" s="19">
        <v>23</v>
      </c>
      <c r="B30" s="20" t="s">
        <v>227</v>
      </c>
      <c r="C30" s="19">
        <v>720</v>
      </c>
      <c r="D30" s="19">
        <v>100</v>
      </c>
      <c r="E30" s="21">
        <f t="shared" si="3"/>
        <v>620</v>
      </c>
      <c r="F30" s="19"/>
      <c r="G30" s="4"/>
      <c r="H30" s="21">
        <v>57</v>
      </c>
      <c r="I30" s="118" t="s">
        <v>228</v>
      </c>
      <c r="J30" s="21">
        <v>170</v>
      </c>
      <c r="K30" s="21">
        <v>125</v>
      </c>
      <c r="L30" s="21">
        <f>SUM(J30-K30)</f>
        <v>45</v>
      </c>
      <c r="M30" s="21"/>
      <c r="N30" s="80"/>
      <c r="O30" s="86"/>
      <c r="P30" s="58"/>
      <c r="Q30" s="58"/>
      <c r="R30" s="58"/>
      <c r="S30" s="58"/>
      <c r="T30" s="87"/>
      <c r="U30" s="1"/>
      <c r="V30" s="1"/>
      <c r="W30" s="1"/>
    </row>
    <row r="31" spans="1:23" x14ac:dyDescent="0.15">
      <c r="A31" s="19">
        <v>24</v>
      </c>
      <c r="B31" s="20" t="s">
        <v>229</v>
      </c>
      <c r="C31" s="19">
        <v>610</v>
      </c>
      <c r="D31" s="19">
        <v>460</v>
      </c>
      <c r="E31" s="21">
        <f t="shared" si="3"/>
        <v>150</v>
      </c>
      <c r="F31" s="19"/>
      <c r="G31" s="4"/>
      <c r="H31" s="19">
        <v>58</v>
      </c>
      <c r="I31" s="20" t="s">
        <v>230</v>
      </c>
      <c r="J31" s="19">
        <v>295</v>
      </c>
      <c r="K31" s="19">
        <v>40</v>
      </c>
      <c r="L31" s="19">
        <f>SUM(J31-K31)</f>
        <v>255</v>
      </c>
      <c r="M31" s="19"/>
      <c r="N31" s="80"/>
      <c r="O31" s="86" t="s">
        <v>40</v>
      </c>
      <c r="P31" s="58"/>
      <c r="Q31" s="58"/>
      <c r="R31" s="58"/>
      <c r="S31" s="58"/>
      <c r="T31" s="87"/>
      <c r="U31" s="1"/>
      <c r="V31" s="1"/>
      <c r="W31" s="1"/>
    </row>
    <row r="32" spans="1:23" x14ac:dyDescent="0.15">
      <c r="A32" s="19">
        <v>25</v>
      </c>
      <c r="B32" s="20" t="s">
        <v>231</v>
      </c>
      <c r="C32" s="19">
        <v>320</v>
      </c>
      <c r="D32" s="19">
        <v>190</v>
      </c>
      <c r="E32" s="21">
        <f t="shared" si="3"/>
        <v>130</v>
      </c>
      <c r="F32" s="19"/>
      <c r="G32" s="4"/>
      <c r="H32" s="19">
        <v>59</v>
      </c>
      <c r="I32" s="20" t="s">
        <v>232</v>
      </c>
      <c r="J32" s="19">
        <v>785</v>
      </c>
      <c r="K32" s="19">
        <v>85</v>
      </c>
      <c r="L32" s="19">
        <f>SUM(J32-K32)</f>
        <v>700</v>
      </c>
      <c r="M32" s="19"/>
      <c r="N32" s="80"/>
      <c r="O32" s="86" t="s">
        <v>320</v>
      </c>
      <c r="P32" s="58"/>
      <c r="Q32" s="58"/>
      <c r="R32" s="58"/>
      <c r="S32" s="58"/>
      <c r="T32" s="87"/>
      <c r="U32" s="1"/>
      <c r="V32" s="1"/>
      <c r="W32" s="1"/>
    </row>
    <row r="33" spans="1:23" x14ac:dyDescent="0.15">
      <c r="A33" s="19">
        <v>26</v>
      </c>
      <c r="B33" s="20" t="s">
        <v>233</v>
      </c>
      <c r="C33" s="19">
        <v>490</v>
      </c>
      <c r="D33" s="19">
        <v>390</v>
      </c>
      <c r="E33" s="21">
        <f>SUM(C33-D33)</f>
        <v>100</v>
      </c>
      <c r="F33" s="19"/>
      <c r="G33" s="4"/>
      <c r="H33" s="19">
        <v>60</v>
      </c>
      <c r="I33" s="20" t="s">
        <v>234</v>
      </c>
      <c r="J33" s="19">
        <v>1010</v>
      </c>
      <c r="K33" s="19">
        <v>400</v>
      </c>
      <c r="L33" s="19">
        <f>SUM(J33-K33)</f>
        <v>610</v>
      </c>
      <c r="M33" s="19"/>
      <c r="N33" s="80"/>
      <c r="O33" s="86"/>
      <c r="P33" s="58"/>
      <c r="Q33" s="58"/>
      <c r="R33" s="58"/>
      <c r="S33" s="58"/>
      <c r="T33" s="87"/>
      <c r="U33" s="1"/>
      <c r="V33" s="1"/>
      <c r="W33" s="1"/>
    </row>
    <row r="34" spans="1:23" x14ac:dyDescent="0.15">
      <c r="A34" s="19">
        <v>27</v>
      </c>
      <c r="B34" s="20" t="s">
        <v>235</v>
      </c>
      <c r="C34" s="19">
        <v>450</v>
      </c>
      <c r="D34" s="19">
        <v>430</v>
      </c>
      <c r="E34" s="21">
        <f t="shared" si="3"/>
        <v>20</v>
      </c>
      <c r="F34" s="19"/>
      <c r="G34" s="4"/>
      <c r="H34" s="19">
        <v>61</v>
      </c>
      <c r="I34" s="20" t="s">
        <v>236</v>
      </c>
      <c r="J34" s="19">
        <v>620</v>
      </c>
      <c r="K34" s="19">
        <v>350</v>
      </c>
      <c r="L34" s="19">
        <f>SUM(J34-K34)</f>
        <v>270</v>
      </c>
      <c r="M34" s="19"/>
      <c r="N34" s="80"/>
      <c r="O34" s="86" t="s">
        <v>42</v>
      </c>
      <c r="P34" s="58"/>
      <c r="Q34" s="58" t="s">
        <v>27</v>
      </c>
      <c r="R34" s="58"/>
      <c r="S34" s="58" t="s">
        <v>43</v>
      </c>
      <c r="T34" s="87"/>
      <c r="U34" s="1"/>
      <c r="V34" s="1"/>
      <c r="W34" s="1"/>
    </row>
    <row r="35" spans="1:23" ht="14.25" thickBot="1" x14ac:dyDescent="0.2">
      <c r="A35" s="78"/>
      <c r="B35" s="88" t="s">
        <v>325</v>
      </c>
      <c r="C35" s="79">
        <f>SUM(C29:C34)</f>
        <v>3095</v>
      </c>
      <c r="D35" s="79">
        <f>SUM(D29:D34)</f>
        <v>1845</v>
      </c>
      <c r="E35" s="79">
        <f>SUM(E29:E34)</f>
        <v>1250</v>
      </c>
      <c r="F35" s="78"/>
      <c r="G35" s="4"/>
      <c r="H35" s="78"/>
      <c r="I35" s="88" t="s">
        <v>325</v>
      </c>
      <c r="J35" s="79">
        <f>SUM(J30:J34)</f>
        <v>2880</v>
      </c>
      <c r="K35" s="79">
        <f>SUM(K30:K34)</f>
        <v>1000</v>
      </c>
      <c r="L35" s="79">
        <f>SUM(L30:L34)</f>
        <v>1880</v>
      </c>
      <c r="M35" s="78"/>
      <c r="N35" s="80"/>
      <c r="O35" s="86" t="s">
        <v>44</v>
      </c>
      <c r="P35" s="58"/>
      <c r="Q35" s="58"/>
      <c r="R35" s="58"/>
      <c r="S35" s="58"/>
      <c r="T35" s="87"/>
      <c r="U35" s="1"/>
      <c r="V35" s="1"/>
      <c r="W35" s="1"/>
    </row>
    <row r="36" spans="1:23" ht="14.25" thickTop="1" x14ac:dyDescent="0.15">
      <c r="A36" s="21">
        <v>28</v>
      </c>
      <c r="B36" s="118" t="s">
        <v>237</v>
      </c>
      <c r="C36" s="21">
        <v>850</v>
      </c>
      <c r="D36" s="21">
        <v>615</v>
      </c>
      <c r="E36" s="21">
        <f>SUM(C36-D36)</f>
        <v>235</v>
      </c>
      <c r="F36" s="21"/>
      <c r="G36" s="4"/>
      <c r="H36" s="21">
        <v>62</v>
      </c>
      <c r="I36" s="118" t="s">
        <v>80</v>
      </c>
      <c r="J36" s="21">
        <v>620</v>
      </c>
      <c r="K36" s="21">
        <v>260</v>
      </c>
      <c r="L36" s="21">
        <f>SUM(J36-K36)</f>
        <v>360</v>
      </c>
      <c r="M36" s="21"/>
      <c r="N36" s="80"/>
      <c r="O36" s="86"/>
      <c r="P36" s="58"/>
      <c r="Q36" s="58"/>
      <c r="R36" s="58"/>
      <c r="S36" s="58"/>
      <c r="T36" s="87"/>
      <c r="U36" s="1"/>
      <c r="V36" s="1"/>
      <c r="W36" s="1"/>
    </row>
    <row r="37" spans="1:23" ht="14.25" thickBot="1" x14ac:dyDescent="0.2">
      <c r="A37" s="19">
        <v>29</v>
      </c>
      <c r="B37" s="20" t="s">
        <v>238</v>
      </c>
      <c r="C37" s="19">
        <v>840</v>
      </c>
      <c r="D37" s="19">
        <v>650</v>
      </c>
      <c r="E37" s="19">
        <f>SUM(C37-D37)</f>
        <v>190</v>
      </c>
      <c r="F37" s="19"/>
      <c r="G37" s="4"/>
      <c r="H37" s="78"/>
      <c r="I37" s="88" t="s">
        <v>325</v>
      </c>
      <c r="J37" s="79">
        <f>SUM(J36)</f>
        <v>620</v>
      </c>
      <c r="K37" s="79">
        <f>SUM(K36)</f>
        <v>260</v>
      </c>
      <c r="L37" s="79">
        <f>SUM(L36)</f>
        <v>360</v>
      </c>
      <c r="M37" s="78"/>
      <c r="N37" s="80"/>
      <c r="O37" s="86" t="s">
        <v>42</v>
      </c>
      <c r="P37" s="58"/>
      <c r="Q37" s="58" t="s">
        <v>28</v>
      </c>
      <c r="R37" s="58"/>
      <c r="S37" s="58" t="s">
        <v>31</v>
      </c>
      <c r="T37" s="87"/>
      <c r="U37" s="1"/>
      <c r="V37" s="1"/>
      <c r="W37" s="1"/>
    </row>
    <row r="38" spans="1:23" ht="14.25" thickTop="1" x14ac:dyDescent="0.15">
      <c r="A38" s="19">
        <v>30</v>
      </c>
      <c r="B38" s="20" t="s">
        <v>239</v>
      </c>
      <c r="C38" s="19">
        <v>500</v>
      </c>
      <c r="D38" s="19">
        <v>390</v>
      </c>
      <c r="E38" s="19">
        <f>SUM(C38-D38)</f>
        <v>110</v>
      </c>
      <c r="F38" s="19"/>
      <c r="G38" s="4"/>
      <c r="H38" s="21">
        <v>63</v>
      </c>
      <c r="I38" s="118" t="s">
        <v>241</v>
      </c>
      <c r="J38" s="21">
        <v>375</v>
      </c>
      <c r="K38" s="21">
        <v>320</v>
      </c>
      <c r="L38" s="21">
        <f t="shared" ref="L38:L43" si="4">SUM(J38-K38)</f>
        <v>55</v>
      </c>
      <c r="M38" s="21"/>
      <c r="N38" s="80"/>
      <c r="O38" s="86" t="s">
        <v>44</v>
      </c>
      <c r="P38" s="58"/>
      <c r="Q38" s="59"/>
      <c r="R38" s="59"/>
      <c r="S38" s="59"/>
      <c r="T38" s="96"/>
      <c r="U38" s="1"/>
      <c r="V38" s="1"/>
      <c r="W38" s="1"/>
    </row>
    <row r="39" spans="1:23" x14ac:dyDescent="0.15">
      <c r="A39" s="19">
        <v>31</v>
      </c>
      <c r="B39" s="20" t="s">
        <v>240</v>
      </c>
      <c r="C39" s="19">
        <v>355</v>
      </c>
      <c r="D39" s="19">
        <v>280</v>
      </c>
      <c r="E39" s="19">
        <f>SUM(C39-D39)</f>
        <v>75</v>
      </c>
      <c r="F39" s="19"/>
      <c r="G39" s="4"/>
      <c r="H39" s="19">
        <v>64</v>
      </c>
      <c r="I39" s="20" t="s">
        <v>242</v>
      </c>
      <c r="J39" s="19">
        <v>460</v>
      </c>
      <c r="K39" s="19">
        <v>430</v>
      </c>
      <c r="L39" s="21">
        <f t="shared" si="4"/>
        <v>30</v>
      </c>
      <c r="M39" s="19"/>
      <c r="N39" s="80"/>
      <c r="O39" s="86"/>
      <c r="P39" s="58"/>
      <c r="Q39" s="59"/>
      <c r="R39" s="59"/>
      <c r="S39" s="59"/>
      <c r="T39" s="96"/>
      <c r="U39" s="1"/>
      <c r="V39" s="1"/>
      <c r="W39" s="1"/>
    </row>
    <row r="40" spans="1:23" ht="14.25" thickBot="1" x14ac:dyDescent="0.2">
      <c r="A40" s="78"/>
      <c r="B40" s="88" t="s">
        <v>325</v>
      </c>
      <c r="C40" s="79">
        <f>SUM(C36:C39)</f>
        <v>2545</v>
      </c>
      <c r="D40" s="79">
        <f>SUM(D36:D39)</f>
        <v>1935</v>
      </c>
      <c r="E40" s="79">
        <f>SUM(E36:E39)</f>
        <v>610</v>
      </c>
      <c r="F40" s="78"/>
      <c r="G40" s="4"/>
      <c r="H40" s="19">
        <v>65</v>
      </c>
      <c r="I40" s="20" t="s">
        <v>244</v>
      </c>
      <c r="J40" s="19">
        <v>320</v>
      </c>
      <c r="K40" s="19">
        <v>320</v>
      </c>
      <c r="L40" s="21">
        <f t="shared" si="4"/>
        <v>0</v>
      </c>
      <c r="M40" s="19"/>
      <c r="N40" s="80"/>
      <c r="O40" s="86" t="s">
        <v>45</v>
      </c>
      <c r="P40" s="58"/>
      <c r="Q40" s="58" t="s">
        <v>46</v>
      </c>
      <c r="R40" s="58"/>
      <c r="S40" s="58"/>
      <c r="T40" s="87"/>
      <c r="U40" s="1"/>
      <c r="V40" s="1"/>
      <c r="W40" s="1"/>
    </row>
    <row r="41" spans="1:23" ht="13.5" customHeight="1" thickTop="1" x14ac:dyDescent="0.15">
      <c r="A41" s="21">
        <v>32</v>
      </c>
      <c r="B41" s="118" t="s">
        <v>243</v>
      </c>
      <c r="C41" s="21">
        <v>840</v>
      </c>
      <c r="D41" s="21">
        <v>585</v>
      </c>
      <c r="E41" s="21">
        <f>SUM(C41-D41)</f>
        <v>255</v>
      </c>
      <c r="F41" s="21"/>
      <c r="G41" s="4"/>
      <c r="H41" s="19">
        <v>66</v>
      </c>
      <c r="I41" s="20" t="s">
        <v>246</v>
      </c>
      <c r="J41" s="19">
        <v>660</v>
      </c>
      <c r="K41" s="19">
        <v>50</v>
      </c>
      <c r="L41" s="21">
        <f t="shared" si="4"/>
        <v>610</v>
      </c>
      <c r="M41" s="19"/>
      <c r="N41" s="80"/>
      <c r="O41" s="86"/>
      <c r="P41" s="58"/>
      <c r="Q41" s="58" t="s">
        <v>47</v>
      </c>
      <c r="R41" s="58"/>
      <c r="S41" s="58"/>
      <c r="T41" s="87"/>
      <c r="U41" s="1"/>
      <c r="V41" s="52"/>
      <c r="W41" s="52"/>
    </row>
    <row r="42" spans="1:23" ht="13.5" customHeight="1" thickBot="1" x14ac:dyDescent="0.2">
      <c r="A42" s="19">
        <v>33</v>
      </c>
      <c r="B42" s="20" t="s">
        <v>245</v>
      </c>
      <c r="C42" s="19">
        <v>825</v>
      </c>
      <c r="D42" s="19">
        <v>660</v>
      </c>
      <c r="E42" s="21">
        <f>SUM(C42-D42)</f>
        <v>165</v>
      </c>
      <c r="F42" s="19"/>
      <c r="G42" s="4"/>
      <c r="H42" s="78"/>
      <c r="I42" s="88" t="s">
        <v>325</v>
      </c>
      <c r="J42" s="79">
        <f>SUM(J38:J41)</f>
        <v>1815</v>
      </c>
      <c r="K42" s="79">
        <f>SUM(K38:K41)</f>
        <v>1120</v>
      </c>
      <c r="L42" s="79">
        <f t="shared" si="4"/>
        <v>695</v>
      </c>
      <c r="M42" s="78"/>
      <c r="N42" s="80"/>
      <c r="O42" s="86"/>
      <c r="P42" s="58"/>
      <c r="Q42" s="58"/>
      <c r="R42" s="58"/>
      <c r="S42" s="58"/>
      <c r="T42" s="87"/>
    </row>
    <row r="43" spans="1:23" ht="14.25" thickTop="1" x14ac:dyDescent="0.15">
      <c r="A43" s="19">
        <v>34</v>
      </c>
      <c r="B43" s="20" t="s">
        <v>247</v>
      </c>
      <c r="C43" s="19">
        <v>160</v>
      </c>
      <c r="D43" s="19">
        <v>135</v>
      </c>
      <c r="E43" s="21">
        <f>SUM(C43-D43)</f>
        <v>25</v>
      </c>
      <c r="F43" s="19"/>
      <c r="G43" s="4"/>
      <c r="H43" s="21">
        <v>67</v>
      </c>
      <c r="I43" s="118" t="s">
        <v>249</v>
      </c>
      <c r="J43" s="21">
        <v>480</v>
      </c>
      <c r="K43" s="21">
        <v>290</v>
      </c>
      <c r="L43" s="21">
        <f t="shared" si="4"/>
        <v>190</v>
      </c>
      <c r="M43" s="21"/>
      <c r="N43" s="80"/>
      <c r="O43" s="106" t="s">
        <v>434</v>
      </c>
      <c r="P43" s="107"/>
      <c r="Q43" s="107"/>
      <c r="R43" s="107"/>
      <c r="S43" s="107"/>
      <c r="T43" s="108"/>
    </row>
    <row r="44" spans="1:23" ht="14.25" thickBot="1" x14ac:dyDescent="0.2">
      <c r="A44" s="19">
        <v>35</v>
      </c>
      <c r="B44" s="20" t="s">
        <v>248</v>
      </c>
      <c r="C44" s="19">
        <v>630</v>
      </c>
      <c r="D44" s="19">
        <v>525</v>
      </c>
      <c r="E44" s="21">
        <f>SUM(C44-D44)</f>
        <v>105</v>
      </c>
      <c r="F44" s="19"/>
      <c r="G44" s="4"/>
      <c r="H44" s="19">
        <v>69</v>
      </c>
      <c r="I44" s="20" t="s">
        <v>183</v>
      </c>
      <c r="J44" s="19">
        <v>455</v>
      </c>
      <c r="K44" s="19">
        <v>330</v>
      </c>
      <c r="L44" s="19">
        <f>SUM(J44-K44)</f>
        <v>125</v>
      </c>
      <c r="M44" s="19"/>
      <c r="N44" s="80"/>
      <c r="O44" s="113" t="s">
        <v>433</v>
      </c>
      <c r="P44" s="114"/>
      <c r="Q44" s="114"/>
      <c r="R44" s="114"/>
      <c r="S44" s="114"/>
      <c r="T44" s="115"/>
    </row>
    <row r="45" spans="1:23" x14ac:dyDescent="0.1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73">
        <v>45017</v>
      </c>
      <c r="S45" s="73"/>
      <c r="T45" s="116" t="s">
        <v>444</v>
      </c>
    </row>
    <row r="46" spans="1:23" x14ac:dyDescent="0.15">
      <c r="B46" s="6"/>
    </row>
    <row r="47" spans="1:23" x14ac:dyDescent="0.15">
      <c r="B47" s="6"/>
      <c r="R47" s="50"/>
    </row>
    <row r="48" spans="1:23" x14ac:dyDescent="0.15">
      <c r="B48" s="6"/>
    </row>
    <row r="49" spans="2:2" x14ac:dyDescent="0.15">
      <c r="B49" s="6"/>
    </row>
    <row r="50" spans="2:2" x14ac:dyDescent="0.15">
      <c r="B50" s="6"/>
    </row>
    <row r="51" spans="2:2" x14ac:dyDescent="0.15">
      <c r="B51" s="6"/>
    </row>
    <row r="52" spans="2:2" x14ac:dyDescent="0.15">
      <c r="B52" s="6"/>
    </row>
    <row r="53" spans="2:2" x14ac:dyDescent="0.15">
      <c r="B53" s="6"/>
    </row>
  </sheetData>
  <mergeCells count="42">
    <mergeCell ref="R45:S45"/>
    <mergeCell ref="A1:C1"/>
    <mergeCell ref="Q1:R1"/>
    <mergeCell ref="O20:T22"/>
    <mergeCell ref="D1:F1"/>
    <mergeCell ref="O16:T18"/>
    <mergeCell ref="O15:T15"/>
    <mergeCell ref="O11:T12"/>
    <mergeCell ref="O8:P9"/>
    <mergeCell ref="T8:T9"/>
    <mergeCell ref="Q37:R37"/>
    <mergeCell ref="O31:T31"/>
    <mergeCell ref="Q35:R36"/>
    <mergeCell ref="Q8:Q9"/>
    <mergeCell ref="R8:R9"/>
    <mergeCell ref="S8:S9"/>
    <mergeCell ref="O29:T30"/>
    <mergeCell ref="O28:T28"/>
    <mergeCell ref="O19:T19"/>
    <mergeCell ref="O23:T23"/>
    <mergeCell ref="O24:P25"/>
    <mergeCell ref="O13:T14"/>
    <mergeCell ref="Q26:T27"/>
    <mergeCell ref="O26:P27"/>
    <mergeCell ref="Q24:T25"/>
    <mergeCell ref="O40:P40"/>
    <mergeCell ref="S35:T36"/>
    <mergeCell ref="O32:T33"/>
    <mergeCell ref="O38:P39"/>
    <mergeCell ref="Q38:R39"/>
    <mergeCell ref="S38:T39"/>
    <mergeCell ref="S37:T37"/>
    <mergeCell ref="O35:P36"/>
    <mergeCell ref="Q34:R34"/>
    <mergeCell ref="S34:T34"/>
    <mergeCell ref="O37:P37"/>
    <mergeCell ref="O34:P34"/>
    <mergeCell ref="O44:T44"/>
    <mergeCell ref="O43:T43"/>
    <mergeCell ref="Q41:T42"/>
    <mergeCell ref="Q40:T40"/>
    <mergeCell ref="O41:P42"/>
  </mergeCells>
  <phoneticPr fontId="2"/>
  <dataValidations count="1">
    <dataValidation imeMode="off" allowBlank="1" showInputMessage="1" showErrorMessage="1" sqref="O34:O65536 O31:O32 O23:O29 O19:O20 Q4:T9 O15:O16 O13 A1:A1048576 O1:O11 C4:F44 H1:H1048576 J4:M44" xr:uid="{00000000-0002-0000-0500-000000000000}"/>
  </dataValidations>
  <printOptions horizontalCentered="1" verticalCentered="1"/>
  <pageMargins left="0.52" right="0.48" top="0.19685039370078741" bottom="0.19685039370078741" header="0.19685039370078741" footer="0.19685039370078741"/>
  <pageSetup paperSize="9" scale="97" orientation="landscape" verticalDpi="300" r:id="rId1"/>
  <headerFooter alignWithMargins="0"/>
  <ignoredErrors>
    <ignoredError sqref="E35 B36:B39 G4:G11 B28:B34 I8:I11 J7 B23:B26 I4:I6 B41:B43 B4:B5 B13:B14 B20:B21 E4:E5 E40 L7 L14 L26 B16 L37 L35 L29 E12 L20 B7:B9 B11" formula="1"/>
    <ignoredError sqref="E41 E37:E39 C12 E27:E28 C18 L28 I21:I25 I30:I34 L21 C40 J35 J14 I12:I13 J20 G12:G43 C35 E23 J29 E13 I15:I19 L30:L33 C27 I27:I28 L23:L25" formula="1" formulaRange="1"/>
    <ignoredError sqref="D35 D12 D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B48"/>
  <sheetViews>
    <sheetView zoomScale="85" zoomScaleNormal="85" workbookViewId="0">
      <selection activeCell="X28" sqref="X28"/>
    </sheetView>
  </sheetViews>
  <sheetFormatPr defaultRowHeight="13.5" x14ac:dyDescent="0.15"/>
  <cols>
    <col min="1" max="1" width="4.125" style="6" bestFit="1" customWidth="1"/>
    <col min="2" max="2" width="11.25" style="38" customWidth="1"/>
    <col min="3" max="5" width="8" style="6" customWidth="1"/>
    <col min="6" max="6" width="8" style="6" bestFit="1" customWidth="1"/>
    <col min="7" max="7" width="1.5" style="6" customWidth="1"/>
    <col min="8" max="8" width="4.125" style="6" bestFit="1" customWidth="1"/>
    <col min="9" max="9" width="10.25" style="6" customWidth="1"/>
    <col min="10" max="12" width="8" style="6" customWidth="1"/>
    <col min="13" max="13" width="8" style="6" bestFit="1" customWidth="1"/>
    <col min="14" max="14" width="1.5" style="6" customWidth="1"/>
    <col min="15" max="15" width="3.625" style="6" bestFit="1" customWidth="1"/>
    <col min="16" max="16" width="8.875" style="6" customWidth="1"/>
    <col min="17" max="19" width="6.5" style="6" customWidth="1"/>
    <col min="20" max="20" width="7.5" style="6" customWidth="1"/>
    <col min="21" max="28" width="9" style="6"/>
    <col min="29" max="16384" width="9" style="1"/>
  </cols>
  <sheetData>
    <row r="1" spans="1:28" ht="24.75" customHeight="1" x14ac:dyDescent="0.15">
      <c r="A1" s="52" t="s">
        <v>22</v>
      </c>
      <c r="B1" s="52"/>
      <c r="C1" s="57"/>
      <c r="D1" s="64" t="s">
        <v>327</v>
      </c>
      <c r="E1" s="64"/>
      <c r="F1" s="64"/>
      <c r="G1" s="80"/>
      <c r="H1" s="145" t="s">
        <v>23</v>
      </c>
      <c r="I1" s="145"/>
      <c r="J1" s="145"/>
      <c r="K1" s="145"/>
      <c r="L1" s="145"/>
      <c r="M1" s="145"/>
      <c r="N1" s="145"/>
      <c r="O1" s="145"/>
      <c r="P1" s="35" t="s">
        <v>475</v>
      </c>
      <c r="Q1" s="66" t="s">
        <v>24</v>
      </c>
      <c r="R1" s="66"/>
      <c r="S1" s="146" t="s">
        <v>25</v>
      </c>
      <c r="T1" s="146" t="s">
        <v>26</v>
      </c>
      <c r="U1" s="80"/>
    </row>
    <row r="2" spans="1:28" ht="3" customHeight="1" thickBot="1" x14ac:dyDescent="0.2">
      <c r="A2" s="80"/>
      <c r="B2" s="13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8" s="2" customFormat="1" ht="12" customHeight="1" x14ac:dyDescent="0.15">
      <c r="A3" s="17" t="s">
        <v>30</v>
      </c>
      <c r="B3" s="17" t="s">
        <v>50</v>
      </c>
      <c r="C3" s="17" t="s">
        <v>27</v>
      </c>
      <c r="D3" s="17" t="s">
        <v>43</v>
      </c>
      <c r="E3" s="17" t="s">
        <v>28</v>
      </c>
      <c r="F3" s="17" t="s">
        <v>29</v>
      </c>
      <c r="G3" s="18"/>
      <c r="H3" s="17" t="s">
        <v>30</v>
      </c>
      <c r="I3" s="17" t="s">
        <v>50</v>
      </c>
      <c r="J3" s="17" t="s">
        <v>27</v>
      </c>
      <c r="K3" s="17" t="s">
        <v>43</v>
      </c>
      <c r="L3" s="17" t="s">
        <v>28</v>
      </c>
      <c r="M3" s="17" t="s">
        <v>29</v>
      </c>
      <c r="O3" s="75" t="s">
        <v>32</v>
      </c>
      <c r="P3" s="76"/>
      <c r="Q3" s="76"/>
      <c r="R3" s="76"/>
      <c r="S3" s="76"/>
      <c r="T3" s="77"/>
      <c r="V3" s="33"/>
      <c r="W3" s="33"/>
      <c r="X3" s="33"/>
      <c r="Y3" s="33"/>
      <c r="Z3" s="33"/>
      <c r="AA3" s="33"/>
      <c r="AB3" s="33"/>
    </row>
    <row r="4" spans="1:28" ht="14.25" customHeight="1" x14ac:dyDescent="0.15">
      <c r="A4" s="19">
        <v>1</v>
      </c>
      <c r="B4" s="20" t="s">
        <v>265</v>
      </c>
      <c r="C4" s="19">
        <v>310</v>
      </c>
      <c r="D4" s="19">
        <v>305</v>
      </c>
      <c r="E4" s="19">
        <f>SUM(C4-D4)</f>
        <v>5</v>
      </c>
      <c r="F4" s="19"/>
      <c r="G4" s="4"/>
      <c r="H4" s="21">
        <v>30</v>
      </c>
      <c r="I4" s="118" t="s">
        <v>269</v>
      </c>
      <c r="J4" s="21">
        <v>460</v>
      </c>
      <c r="K4" s="21">
        <v>390</v>
      </c>
      <c r="L4" s="19">
        <f>SUM(J4-K4)</f>
        <v>70</v>
      </c>
      <c r="M4" s="21"/>
      <c r="N4" s="80"/>
      <c r="O4" s="81"/>
      <c r="P4" s="82"/>
      <c r="Q4" s="82"/>
      <c r="R4" s="82"/>
      <c r="S4" s="82"/>
      <c r="T4" s="83"/>
      <c r="U4" s="80"/>
    </row>
    <row r="5" spans="1:28" ht="14.25" customHeight="1" x14ac:dyDescent="0.15">
      <c r="A5" s="19">
        <v>2</v>
      </c>
      <c r="B5" s="20" t="s">
        <v>267</v>
      </c>
      <c r="C5" s="19">
        <v>410</v>
      </c>
      <c r="D5" s="19">
        <v>400</v>
      </c>
      <c r="E5" s="19">
        <v>10</v>
      </c>
      <c r="F5" s="19"/>
      <c r="G5" s="4"/>
      <c r="H5" s="19">
        <v>31</v>
      </c>
      <c r="I5" s="20" t="s">
        <v>270</v>
      </c>
      <c r="J5" s="19">
        <v>530</v>
      </c>
      <c r="K5" s="19">
        <v>180</v>
      </c>
      <c r="L5" s="19">
        <f>SUM(J5-K5)</f>
        <v>350</v>
      </c>
      <c r="M5" s="19"/>
      <c r="N5" s="80"/>
      <c r="O5" s="84" t="s">
        <v>33</v>
      </c>
      <c r="P5" s="68"/>
      <c r="Q5" s="68"/>
      <c r="R5" s="68"/>
      <c r="S5" s="68"/>
      <c r="T5" s="85"/>
      <c r="U5" s="80"/>
    </row>
    <row r="6" spans="1:28" ht="14.25" customHeight="1" thickBot="1" x14ac:dyDescent="0.2">
      <c r="A6" s="19">
        <v>3</v>
      </c>
      <c r="B6" s="20" t="s">
        <v>268</v>
      </c>
      <c r="C6" s="19">
        <v>180</v>
      </c>
      <c r="D6" s="19">
        <v>175</v>
      </c>
      <c r="E6" s="19">
        <f>SUM(C6-D6)</f>
        <v>5</v>
      </c>
      <c r="F6" s="19"/>
      <c r="G6" s="4"/>
      <c r="H6" s="78"/>
      <c r="I6" s="88" t="s">
        <v>325</v>
      </c>
      <c r="J6" s="79">
        <f>SUM(J4:J5)</f>
        <v>990</v>
      </c>
      <c r="K6" s="79">
        <f>SUM(K4:K5)</f>
        <v>570</v>
      </c>
      <c r="L6" s="79">
        <f>SUM(L4:L5)</f>
        <v>420</v>
      </c>
      <c r="M6" s="79"/>
      <c r="N6" s="80"/>
      <c r="O6" s="84"/>
      <c r="P6" s="68"/>
      <c r="Q6" s="68"/>
      <c r="R6" s="68"/>
      <c r="S6" s="68"/>
      <c r="T6" s="85"/>
      <c r="U6" s="80"/>
    </row>
    <row r="7" spans="1:28" ht="14.25" customHeight="1" thickTop="1" thickBot="1" x14ac:dyDescent="0.2">
      <c r="A7" s="78"/>
      <c r="B7" s="88" t="s">
        <v>325</v>
      </c>
      <c r="C7" s="79">
        <f>SUM(C4:C6)</f>
        <v>900</v>
      </c>
      <c r="D7" s="79">
        <f>SUM(D4:D6)</f>
        <v>880</v>
      </c>
      <c r="E7" s="79">
        <f>SUM(E4:E6)</f>
        <v>20</v>
      </c>
      <c r="F7" s="79"/>
      <c r="G7" s="4"/>
      <c r="H7" s="78">
        <v>32</v>
      </c>
      <c r="I7" s="79" t="s">
        <v>111</v>
      </c>
      <c r="J7" s="79">
        <v>500</v>
      </c>
      <c r="K7" s="79">
        <v>300</v>
      </c>
      <c r="L7" s="79">
        <f t="shared" ref="L7:L15" si="0">SUM(J7-K7)</f>
        <v>200</v>
      </c>
      <c r="M7" s="79"/>
      <c r="N7" s="80"/>
      <c r="O7" s="86" t="s">
        <v>318</v>
      </c>
      <c r="P7" s="58"/>
      <c r="Q7" s="58"/>
      <c r="R7" s="58"/>
      <c r="S7" s="58"/>
      <c r="T7" s="87"/>
      <c r="U7" s="80"/>
    </row>
    <row r="8" spans="1:28" ht="14.25" customHeight="1" thickTop="1" x14ac:dyDescent="0.15">
      <c r="A8" s="21">
        <v>4</v>
      </c>
      <c r="B8" s="118" t="s">
        <v>271</v>
      </c>
      <c r="C8" s="147">
        <v>700</v>
      </c>
      <c r="D8" s="147">
        <v>570</v>
      </c>
      <c r="E8" s="19">
        <f>SUM(C8-D8)</f>
        <v>130</v>
      </c>
      <c r="F8" s="147"/>
      <c r="G8" s="4"/>
      <c r="H8" s="21">
        <v>33</v>
      </c>
      <c r="I8" s="118" t="s">
        <v>273</v>
      </c>
      <c r="J8" s="21">
        <v>520</v>
      </c>
      <c r="K8" s="21">
        <v>310</v>
      </c>
      <c r="L8" s="21">
        <f t="shared" si="0"/>
        <v>210</v>
      </c>
      <c r="M8" s="21"/>
      <c r="N8" s="80"/>
      <c r="O8" s="89" t="s">
        <v>427</v>
      </c>
      <c r="P8" s="71"/>
      <c r="Q8" s="71"/>
      <c r="R8" s="71"/>
      <c r="S8" s="71"/>
      <c r="T8" s="90"/>
      <c r="U8" s="80"/>
    </row>
    <row r="9" spans="1:28" ht="14.25" customHeight="1" x14ac:dyDescent="0.15">
      <c r="A9" s="19">
        <v>5</v>
      </c>
      <c r="B9" s="20" t="s">
        <v>272</v>
      </c>
      <c r="C9" s="19">
        <v>270</v>
      </c>
      <c r="D9" s="19">
        <v>240</v>
      </c>
      <c r="E9" s="19">
        <f>SUM(C9-D9)</f>
        <v>30</v>
      </c>
      <c r="F9" s="19"/>
      <c r="G9" s="4"/>
      <c r="H9" s="19">
        <v>34</v>
      </c>
      <c r="I9" s="20" t="s">
        <v>275</v>
      </c>
      <c r="J9" s="19">
        <v>680</v>
      </c>
      <c r="K9" s="19">
        <v>330</v>
      </c>
      <c r="L9" s="21">
        <f t="shared" si="0"/>
        <v>350</v>
      </c>
      <c r="M9" s="19"/>
      <c r="N9" s="80"/>
      <c r="O9" s="89"/>
      <c r="P9" s="71"/>
      <c r="Q9" s="71"/>
      <c r="R9" s="71"/>
      <c r="S9" s="71"/>
      <c r="T9" s="90"/>
      <c r="U9" s="80"/>
    </row>
    <row r="10" spans="1:28" ht="14.25" customHeight="1" thickBot="1" x14ac:dyDescent="0.2">
      <c r="A10" s="78"/>
      <c r="B10" s="88" t="s">
        <v>325</v>
      </c>
      <c r="C10" s="79">
        <f>SUM(C8:C9)</f>
        <v>970</v>
      </c>
      <c r="D10" s="79">
        <f>SUM(D8:D9)</f>
        <v>810</v>
      </c>
      <c r="E10" s="79">
        <f>SUM(E8:E9)</f>
        <v>160</v>
      </c>
      <c r="F10" s="79"/>
      <c r="G10" s="4"/>
      <c r="H10" s="19">
        <v>35</v>
      </c>
      <c r="I10" s="20" t="s">
        <v>277</v>
      </c>
      <c r="J10" s="19">
        <v>765</v>
      </c>
      <c r="K10" s="19">
        <v>365</v>
      </c>
      <c r="L10" s="21">
        <f t="shared" si="0"/>
        <v>400</v>
      </c>
      <c r="M10" s="19"/>
      <c r="N10" s="80"/>
      <c r="O10" s="89"/>
      <c r="P10" s="71"/>
      <c r="Q10" s="71"/>
      <c r="R10" s="71"/>
      <c r="S10" s="71"/>
      <c r="T10" s="90"/>
      <c r="U10" s="80"/>
    </row>
    <row r="11" spans="1:28" ht="14.25" customHeight="1" thickTop="1" x14ac:dyDescent="0.15">
      <c r="A11" s="21">
        <v>6</v>
      </c>
      <c r="B11" s="118" t="s">
        <v>274</v>
      </c>
      <c r="C11" s="21">
        <v>300</v>
      </c>
      <c r="D11" s="21">
        <v>280</v>
      </c>
      <c r="E11" s="21">
        <f>SUM(C11-D11)</f>
        <v>20</v>
      </c>
      <c r="F11" s="21"/>
      <c r="G11" s="4"/>
      <c r="H11" s="19">
        <v>36</v>
      </c>
      <c r="I11" s="20" t="s">
        <v>279</v>
      </c>
      <c r="J11" s="19">
        <v>460</v>
      </c>
      <c r="K11" s="19">
        <v>70</v>
      </c>
      <c r="L11" s="21">
        <f t="shared" si="0"/>
        <v>390</v>
      </c>
      <c r="M11" s="19"/>
      <c r="N11" s="80"/>
      <c r="O11" s="95" t="s">
        <v>319</v>
      </c>
      <c r="P11" s="59"/>
      <c r="Q11" s="59"/>
      <c r="R11" s="59"/>
      <c r="S11" s="59"/>
      <c r="T11" s="96"/>
      <c r="U11" s="80"/>
    </row>
    <row r="12" spans="1:28" ht="14.25" customHeight="1" x14ac:dyDescent="0.15">
      <c r="A12" s="19">
        <v>7</v>
      </c>
      <c r="B12" s="20" t="s">
        <v>276</v>
      </c>
      <c r="C12" s="19">
        <v>695</v>
      </c>
      <c r="D12" s="19">
        <v>345</v>
      </c>
      <c r="E12" s="21">
        <f>SUM(C12-D12)</f>
        <v>350</v>
      </c>
      <c r="F12" s="19"/>
      <c r="G12" s="4"/>
      <c r="H12" s="19">
        <v>37</v>
      </c>
      <c r="I12" s="20" t="s">
        <v>281</v>
      </c>
      <c r="J12" s="19">
        <v>590</v>
      </c>
      <c r="K12" s="19">
        <v>150</v>
      </c>
      <c r="L12" s="21">
        <f t="shared" si="0"/>
        <v>440</v>
      </c>
      <c r="M12" s="19"/>
      <c r="N12" s="80"/>
      <c r="O12" s="89" t="s">
        <v>427</v>
      </c>
      <c r="P12" s="71"/>
      <c r="Q12" s="71"/>
      <c r="R12" s="71"/>
      <c r="S12" s="71"/>
      <c r="T12" s="90"/>
      <c r="U12" s="80"/>
    </row>
    <row r="13" spans="1:28" ht="14.25" customHeight="1" x14ac:dyDescent="0.15">
      <c r="A13" s="19">
        <v>8</v>
      </c>
      <c r="B13" s="20" t="s">
        <v>278</v>
      </c>
      <c r="C13" s="19">
        <v>365</v>
      </c>
      <c r="D13" s="19">
        <v>310</v>
      </c>
      <c r="E13" s="21">
        <f>SUM(C13-D13)</f>
        <v>55</v>
      </c>
      <c r="F13" s="19"/>
      <c r="G13" s="4"/>
      <c r="H13" s="19">
        <v>38</v>
      </c>
      <c r="I13" s="20" t="s">
        <v>282</v>
      </c>
      <c r="J13" s="19">
        <v>700</v>
      </c>
      <c r="K13" s="19">
        <v>50</v>
      </c>
      <c r="L13" s="21">
        <f t="shared" si="0"/>
        <v>650</v>
      </c>
      <c r="M13" s="19"/>
      <c r="N13" s="80"/>
      <c r="O13" s="89"/>
      <c r="P13" s="71"/>
      <c r="Q13" s="71"/>
      <c r="R13" s="71"/>
      <c r="S13" s="71"/>
      <c r="T13" s="90"/>
      <c r="U13" s="80"/>
    </row>
    <row r="14" spans="1:28" ht="14.25" customHeight="1" x14ac:dyDescent="0.15">
      <c r="A14" s="19">
        <v>9</v>
      </c>
      <c r="B14" s="20" t="s">
        <v>280</v>
      </c>
      <c r="C14" s="19">
        <v>200</v>
      </c>
      <c r="D14" s="19">
        <v>50</v>
      </c>
      <c r="E14" s="21">
        <f>SUM(C14-D14)</f>
        <v>150</v>
      </c>
      <c r="F14" s="19"/>
      <c r="G14" s="4"/>
      <c r="H14" s="19">
        <v>39</v>
      </c>
      <c r="I14" s="20" t="s">
        <v>283</v>
      </c>
      <c r="J14" s="19">
        <v>990</v>
      </c>
      <c r="K14" s="19">
        <v>300</v>
      </c>
      <c r="L14" s="21">
        <f t="shared" si="0"/>
        <v>690</v>
      </c>
      <c r="M14" s="19"/>
      <c r="N14" s="80"/>
      <c r="O14" s="89"/>
      <c r="P14" s="71"/>
      <c r="Q14" s="71"/>
      <c r="R14" s="71"/>
      <c r="S14" s="71"/>
      <c r="T14" s="90"/>
      <c r="U14" s="80"/>
    </row>
    <row r="15" spans="1:28" ht="14.25" customHeight="1" thickBot="1" x14ac:dyDescent="0.2">
      <c r="A15" s="78"/>
      <c r="B15" s="88" t="s">
        <v>325</v>
      </c>
      <c r="C15" s="79">
        <f>SUM(C11:C14)</f>
        <v>1560</v>
      </c>
      <c r="D15" s="79">
        <f>SUM(D11:D14)</f>
        <v>985</v>
      </c>
      <c r="E15" s="79">
        <f>SUM(E11:E14)</f>
        <v>575</v>
      </c>
      <c r="F15" s="79" t="s">
        <v>431</v>
      </c>
      <c r="G15" s="4"/>
      <c r="H15" s="19">
        <v>40</v>
      </c>
      <c r="I15" s="20" t="s">
        <v>285</v>
      </c>
      <c r="J15" s="19">
        <v>590</v>
      </c>
      <c r="K15" s="19">
        <v>300</v>
      </c>
      <c r="L15" s="21">
        <f t="shared" si="0"/>
        <v>290</v>
      </c>
      <c r="M15" s="19"/>
      <c r="N15" s="80"/>
      <c r="O15" s="95" t="s">
        <v>35</v>
      </c>
      <c r="P15" s="59"/>
      <c r="Q15" s="59"/>
      <c r="R15" s="59"/>
      <c r="S15" s="59"/>
      <c r="T15" s="96"/>
      <c r="U15" s="80"/>
    </row>
    <row r="16" spans="1:28" ht="14.25" customHeight="1" thickTop="1" thickBot="1" x14ac:dyDescent="0.2">
      <c r="A16" s="78">
        <v>10</v>
      </c>
      <c r="B16" s="79" t="s">
        <v>95</v>
      </c>
      <c r="C16" s="79">
        <v>740</v>
      </c>
      <c r="D16" s="79">
        <v>690</v>
      </c>
      <c r="E16" s="79">
        <f t="shared" ref="E16:E23" si="1">SUM(C16-D16)</f>
        <v>50</v>
      </c>
      <c r="F16" s="78"/>
      <c r="G16" s="4"/>
      <c r="H16" s="78"/>
      <c r="I16" s="88" t="s">
        <v>325</v>
      </c>
      <c r="J16" s="79">
        <f>SUM(J8:J15)</f>
        <v>5295</v>
      </c>
      <c r="K16" s="79">
        <f>SUM(K8:K15)</f>
        <v>1875</v>
      </c>
      <c r="L16" s="79">
        <f>SUM(L8:L15)</f>
        <v>3420</v>
      </c>
      <c r="M16" s="78"/>
      <c r="N16" s="80"/>
      <c r="O16" s="86" t="s">
        <v>428</v>
      </c>
      <c r="P16" s="58"/>
      <c r="Q16" s="59"/>
      <c r="R16" s="59"/>
      <c r="S16" s="59"/>
      <c r="T16" s="96"/>
      <c r="U16" s="80"/>
    </row>
    <row r="17" spans="1:21" ht="14.25" customHeight="1" thickTop="1" x14ac:dyDescent="0.15">
      <c r="A17" s="21">
        <v>11</v>
      </c>
      <c r="B17" s="118" t="s">
        <v>284</v>
      </c>
      <c r="C17" s="21">
        <v>1000</v>
      </c>
      <c r="D17" s="21">
        <v>945</v>
      </c>
      <c r="E17" s="21">
        <f t="shared" si="1"/>
        <v>55</v>
      </c>
      <c r="F17" s="21"/>
      <c r="G17" s="4"/>
      <c r="H17" s="21">
        <v>41</v>
      </c>
      <c r="I17" s="118" t="s">
        <v>288</v>
      </c>
      <c r="J17" s="21">
        <v>280</v>
      </c>
      <c r="K17" s="21">
        <v>250</v>
      </c>
      <c r="L17" s="21">
        <f>SUM(J17-K17)</f>
        <v>30</v>
      </c>
      <c r="M17" s="21"/>
      <c r="N17" s="80"/>
      <c r="O17" s="86"/>
      <c r="P17" s="58"/>
      <c r="Q17" s="59"/>
      <c r="R17" s="59"/>
      <c r="S17" s="59"/>
      <c r="T17" s="96"/>
      <c r="U17" s="80"/>
    </row>
    <row r="18" spans="1:21" ht="14.25" customHeight="1" x14ac:dyDescent="0.15">
      <c r="A18" s="19">
        <v>12</v>
      </c>
      <c r="B18" s="20" t="s">
        <v>286</v>
      </c>
      <c r="C18" s="19">
        <v>2705</v>
      </c>
      <c r="D18" s="19">
        <v>1145</v>
      </c>
      <c r="E18" s="21">
        <f t="shared" si="1"/>
        <v>1560</v>
      </c>
      <c r="F18" s="19"/>
      <c r="G18" s="4"/>
      <c r="H18" s="19">
        <v>42</v>
      </c>
      <c r="I18" s="20" t="s">
        <v>289</v>
      </c>
      <c r="J18" s="19">
        <v>420</v>
      </c>
      <c r="K18" s="19">
        <v>420</v>
      </c>
      <c r="L18" s="19">
        <f>SUM(J18-K18)</f>
        <v>0</v>
      </c>
      <c r="M18" s="19"/>
      <c r="N18" s="80"/>
      <c r="O18" s="86" t="s">
        <v>429</v>
      </c>
      <c r="P18" s="58"/>
      <c r="Q18" s="59"/>
      <c r="R18" s="59"/>
      <c r="S18" s="59"/>
      <c r="T18" s="96"/>
      <c r="U18" s="80"/>
    </row>
    <row r="19" spans="1:21" ht="14.25" customHeight="1" thickBot="1" x14ac:dyDescent="0.2">
      <c r="A19" s="19">
        <v>13</v>
      </c>
      <c r="B19" s="20" t="s">
        <v>287</v>
      </c>
      <c r="C19" s="19">
        <v>1080</v>
      </c>
      <c r="D19" s="19">
        <v>1020</v>
      </c>
      <c r="E19" s="21">
        <f t="shared" si="1"/>
        <v>60</v>
      </c>
      <c r="F19" s="19"/>
      <c r="G19" s="4"/>
      <c r="H19" s="78"/>
      <c r="I19" s="88" t="s">
        <v>325</v>
      </c>
      <c r="J19" s="79">
        <f>SUM(J17:J18)</f>
        <v>700</v>
      </c>
      <c r="K19" s="79">
        <f>SUM(K17:K18)</f>
        <v>670</v>
      </c>
      <c r="L19" s="79">
        <f>SUM(L17:L18)</f>
        <v>30</v>
      </c>
      <c r="M19" s="79"/>
      <c r="N19" s="80"/>
      <c r="O19" s="86"/>
      <c r="P19" s="58"/>
      <c r="Q19" s="59"/>
      <c r="R19" s="59"/>
      <c r="S19" s="59"/>
      <c r="T19" s="96"/>
      <c r="U19" s="80"/>
    </row>
    <row r="20" spans="1:21" ht="14.25" customHeight="1" thickTop="1" thickBot="1" x14ac:dyDescent="0.2">
      <c r="A20" s="78"/>
      <c r="B20" s="88" t="s">
        <v>325</v>
      </c>
      <c r="C20" s="79">
        <f>SUM(C17:C19)</f>
        <v>4785</v>
      </c>
      <c r="D20" s="79">
        <f>SUM(D17:D19)</f>
        <v>3110</v>
      </c>
      <c r="E20" s="21">
        <f t="shared" si="1"/>
        <v>1675</v>
      </c>
      <c r="F20" s="79"/>
      <c r="G20" s="4"/>
      <c r="H20" s="21">
        <v>43</v>
      </c>
      <c r="I20" s="118" t="s">
        <v>290</v>
      </c>
      <c r="J20" s="21">
        <v>395</v>
      </c>
      <c r="K20" s="21">
        <v>200</v>
      </c>
      <c r="L20" s="21">
        <f>SUM(J20-K20)</f>
        <v>195</v>
      </c>
      <c r="M20" s="21"/>
      <c r="N20" s="80"/>
      <c r="O20" s="86" t="s">
        <v>38</v>
      </c>
      <c r="P20" s="58"/>
      <c r="Q20" s="58"/>
      <c r="R20" s="58"/>
      <c r="S20" s="58"/>
      <c r="T20" s="87"/>
      <c r="U20" s="80"/>
    </row>
    <row r="21" spans="1:21" ht="14.25" customHeight="1" thickTop="1" thickBot="1" x14ac:dyDescent="0.2">
      <c r="A21" s="91">
        <v>14</v>
      </c>
      <c r="B21" s="92" t="s">
        <v>462</v>
      </c>
      <c r="C21" s="92">
        <v>645</v>
      </c>
      <c r="D21" s="92">
        <v>565</v>
      </c>
      <c r="E21" s="92">
        <f t="shared" si="1"/>
        <v>80</v>
      </c>
      <c r="F21" s="92"/>
      <c r="G21" s="4"/>
      <c r="H21" s="19">
        <v>44</v>
      </c>
      <c r="I21" s="20" t="s">
        <v>291</v>
      </c>
      <c r="J21" s="19">
        <v>420</v>
      </c>
      <c r="K21" s="19">
        <v>200</v>
      </c>
      <c r="L21" s="19">
        <f>SUM(J21-K21)</f>
        <v>220</v>
      </c>
      <c r="M21" s="19"/>
      <c r="N21" s="80"/>
      <c r="O21" s="86" t="s">
        <v>430</v>
      </c>
      <c r="P21" s="58"/>
      <c r="Q21" s="58"/>
      <c r="R21" s="58"/>
      <c r="S21" s="58"/>
      <c r="T21" s="87"/>
      <c r="U21" s="80"/>
    </row>
    <row r="22" spans="1:21" ht="14.25" customHeight="1" thickTop="1" x14ac:dyDescent="0.15">
      <c r="A22" s="21">
        <v>15</v>
      </c>
      <c r="B22" s="118" t="s">
        <v>294</v>
      </c>
      <c r="C22" s="21">
        <v>325</v>
      </c>
      <c r="D22" s="21">
        <v>110</v>
      </c>
      <c r="E22" s="21">
        <f>SUM(C22-D22)</f>
        <v>215</v>
      </c>
      <c r="F22" s="21"/>
      <c r="G22" s="4"/>
      <c r="H22" s="19">
        <v>45</v>
      </c>
      <c r="I22" s="20" t="s">
        <v>292</v>
      </c>
      <c r="J22" s="19">
        <v>580</v>
      </c>
      <c r="K22" s="19">
        <v>190</v>
      </c>
      <c r="L22" s="19">
        <f>SUM(J22-K22)</f>
        <v>390</v>
      </c>
      <c r="M22" s="19"/>
      <c r="N22" s="80"/>
      <c r="O22" s="86"/>
      <c r="P22" s="58"/>
      <c r="Q22" s="58"/>
      <c r="R22" s="58"/>
      <c r="S22" s="58"/>
      <c r="T22" s="87"/>
      <c r="U22" s="80"/>
    </row>
    <row r="23" spans="1:21" ht="14.25" customHeight="1" x14ac:dyDescent="0.15">
      <c r="A23" s="19">
        <v>16</v>
      </c>
      <c r="B23" s="20" t="s">
        <v>296</v>
      </c>
      <c r="C23" s="19">
        <v>340</v>
      </c>
      <c r="D23" s="19">
        <v>330</v>
      </c>
      <c r="E23" s="19">
        <f t="shared" si="1"/>
        <v>10</v>
      </c>
      <c r="F23" s="19"/>
      <c r="G23" s="4"/>
      <c r="H23" s="19">
        <v>46</v>
      </c>
      <c r="I23" s="20" t="s">
        <v>293</v>
      </c>
      <c r="J23" s="19">
        <v>730</v>
      </c>
      <c r="K23" s="19">
        <v>300</v>
      </c>
      <c r="L23" s="19">
        <f>SUM(J23-K23)</f>
        <v>430</v>
      </c>
      <c r="M23" s="19"/>
      <c r="N23" s="80"/>
      <c r="O23" s="86" t="s">
        <v>40</v>
      </c>
      <c r="P23" s="58"/>
      <c r="Q23" s="58"/>
      <c r="R23" s="58"/>
      <c r="S23" s="58"/>
      <c r="T23" s="87"/>
      <c r="U23" s="80"/>
    </row>
    <row r="24" spans="1:21" ht="14.25" customHeight="1" thickBot="1" x14ac:dyDescent="0.2">
      <c r="A24" s="78"/>
      <c r="B24" s="88" t="s">
        <v>325</v>
      </c>
      <c r="C24" s="79">
        <f>SUM(C22:C23)</f>
        <v>665</v>
      </c>
      <c r="D24" s="79">
        <f>SUM(D22:D23)</f>
        <v>440</v>
      </c>
      <c r="E24" s="79">
        <f>SUM(E22:E23)</f>
        <v>225</v>
      </c>
      <c r="F24" s="79"/>
      <c r="G24" s="4"/>
      <c r="H24" s="78"/>
      <c r="I24" s="88" t="s">
        <v>325</v>
      </c>
      <c r="J24" s="79">
        <f>SUM(J20:J23)</f>
        <v>2125</v>
      </c>
      <c r="K24" s="79">
        <f>SUM(K20:K23)</f>
        <v>890</v>
      </c>
      <c r="L24" s="79">
        <f>SUM(L20:L23)</f>
        <v>1235</v>
      </c>
      <c r="M24" s="79"/>
      <c r="N24" s="80"/>
      <c r="O24" s="86" t="s">
        <v>321</v>
      </c>
      <c r="P24" s="58"/>
      <c r="Q24" s="58"/>
      <c r="R24" s="58"/>
      <c r="S24" s="58"/>
      <c r="T24" s="87"/>
      <c r="U24" s="80"/>
    </row>
    <row r="25" spans="1:21" ht="14.25" customHeight="1" thickTop="1" x14ac:dyDescent="0.15">
      <c r="A25" s="21">
        <v>17</v>
      </c>
      <c r="B25" s="118" t="s">
        <v>299</v>
      </c>
      <c r="C25" s="21">
        <v>1005</v>
      </c>
      <c r="D25" s="21">
        <v>605</v>
      </c>
      <c r="E25" s="19">
        <f>SUM(C25-D25)</f>
        <v>400</v>
      </c>
      <c r="F25" s="21"/>
      <c r="G25" s="4"/>
      <c r="H25" s="21">
        <v>47</v>
      </c>
      <c r="I25" s="118" t="s">
        <v>295</v>
      </c>
      <c r="J25" s="21">
        <v>360</v>
      </c>
      <c r="K25" s="21">
        <v>260</v>
      </c>
      <c r="L25" s="21">
        <f>SUM(J25-K25)</f>
        <v>100</v>
      </c>
      <c r="M25" s="21"/>
      <c r="N25" s="80"/>
      <c r="O25" s="86"/>
      <c r="P25" s="58"/>
      <c r="Q25" s="58"/>
      <c r="R25" s="58"/>
      <c r="S25" s="58"/>
      <c r="T25" s="87"/>
      <c r="U25" s="80"/>
    </row>
    <row r="26" spans="1:21" ht="14.25" customHeight="1" x14ac:dyDescent="0.15">
      <c r="A26" s="19">
        <v>18</v>
      </c>
      <c r="B26" s="20" t="s">
        <v>300</v>
      </c>
      <c r="C26" s="19">
        <v>1000</v>
      </c>
      <c r="D26" s="19">
        <v>690</v>
      </c>
      <c r="E26" s="19">
        <f>SUM(C26-D26)</f>
        <v>310</v>
      </c>
      <c r="F26" s="19"/>
      <c r="G26" s="4"/>
      <c r="H26" s="19">
        <v>48</v>
      </c>
      <c r="I26" s="20" t="s">
        <v>297</v>
      </c>
      <c r="J26" s="19">
        <v>255</v>
      </c>
      <c r="K26" s="19">
        <v>135</v>
      </c>
      <c r="L26" s="21">
        <f>SUM(J26-K26)</f>
        <v>120</v>
      </c>
      <c r="M26" s="19"/>
      <c r="N26" s="80"/>
      <c r="O26" s="86" t="s">
        <v>42</v>
      </c>
      <c r="P26" s="58"/>
      <c r="Q26" s="58" t="s">
        <v>27</v>
      </c>
      <c r="R26" s="58"/>
      <c r="S26" s="58" t="s">
        <v>43</v>
      </c>
      <c r="T26" s="97"/>
      <c r="U26" s="80"/>
    </row>
    <row r="27" spans="1:21" ht="14.25" customHeight="1" thickBot="1" x14ac:dyDescent="0.2">
      <c r="A27" s="78"/>
      <c r="B27" s="88" t="s">
        <v>325</v>
      </c>
      <c r="C27" s="79">
        <f>SUM(C25:C26)</f>
        <v>2005</v>
      </c>
      <c r="D27" s="79">
        <f>SUM(D25:D26)</f>
        <v>1295</v>
      </c>
      <c r="E27" s="79">
        <f>SUM(E25:E26)</f>
        <v>710</v>
      </c>
      <c r="F27" s="79"/>
      <c r="G27" s="4"/>
      <c r="H27" s="19">
        <v>49</v>
      </c>
      <c r="I27" s="20" t="s">
        <v>298</v>
      </c>
      <c r="J27" s="19">
        <v>65</v>
      </c>
      <c r="K27" s="19">
        <v>0</v>
      </c>
      <c r="L27" s="21">
        <f>SUM(J27-K27)</f>
        <v>65</v>
      </c>
      <c r="M27" s="19"/>
      <c r="N27" s="80"/>
      <c r="O27" s="86" t="s">
        <v>44</v>
      </c>
      <c r="P27" s="58"/>
      <c r="Q27" s="58"/>
      <c r="R27" s="58"/>
      <c r="S27" s="58"/>
      <c r="T27" s="97"/>
      <c r="U27" s="80"/>
    </row>
    <row r="28" spans="1:21" ht="14.25" customHeight="1" thickTop="1" thickBot="1" x14ac:dyDescent="0.2">
      <c r="A28" s="78">
        <v>19</v>
      </c>
      <c r="B28" s="79" t="s">
        <v>102</v>
      </c>
      <c r="C28" s="79">
        <v>175</v>
      </c>
      <c r="D28" s="79">
        <v>170</v>
      </c>
      <c r="E28" s="79">
        <f>SUM(C28-D28)</f>
        <v>5</v>
      </c>
      <c r="F28" s="79"/>
      <c r="G28" s="4"/>
      <c r="H28" s="78"/>
      <c r="I28" s="88" t="s">
        <v>325</v>
      </c>
      <c r="J28" s="79">
        <f>SUM(J25:J27)</f>
        <v>680</v>
      </c>
      <c r="K28" s="79">
        <f>SUM(K25:K27)</f>
        <v>395</v>
      </c>
      <c r="L28" s="79">
        <f>SUM(L25:L27)</f>
        <v>285</v>
      </c>
      <c r="M28" s="79"/>
      <c r="N28" s="80"/>
      <c r="O28" s="86"/>
      <c r="P28" s="58"/>
      <c r="Q28" s="58"/>
      <c r="R28" s="58"/>
      <c r="S28" s="98"/>
      <c r="T28" s="97"/>
      <c r="U28" s="80"/>
    </row>
    <row r="29" spans="1:21" ht="14.25" customHeight="1" thickTop="1" x14ac:dyDescent="0.15">
      <c r="A29" s="21">
        <v>20</v>
      </c>
      <c r="B29" s="118" t="s">
        <v>301</v>
      </c>
      <c r="C29" s="21">
        <v>150</v>
      </c>
      <c r="D29" s="21">
        <v>100</v>
      </c>
      <c r="E29" s="19">
        <f>SUM(C29-D29)</f>
        <v>50</v>
      </c>
      <c r="F29" s="21"/>
      <c r="G29" s="4"/>
      <c r="H29" s="21">
        <v>50</v>
      </c>
      <c r="I29" s="118" t="s">
        <v>445</v>
      </c>
      <c r="J29" s="21">
        <v>620</v>
      </c>
      <c r="K29" s="21">
        <v>530</v>
      </c>
      <c r="L29" s="21">
        <v>90</v>
      </c>
      <c r="M29" s="21"/>
      <c r="N29" s="80"/>
      <c r="O29" s="86" t="s">
        <v>42</v>
      </c>
      <c r="P29" s="58"/>
      <c r="Q29" s="58" t="s">
        <v>28</v>
      </c>
      <c r="R29" s="58"/>
      <c r="S29" s="58" t="s">
        <v>31</v>
      </c>
      <c r="T29" s="87"/>
      <c r="U29" s="80"/>
    </row>
    <row r="30" spans="1:21" ht="14.25" customHeight="1" x14ac:dyDescent="0.15">
      <c r="A30" s="19">
        <v>21</v>
      </c>
      <c r="B30" s="20" t="s">
        <v>302</v>
      </c>
      <c r="C30" s="19">
        <v>900</v>
      </c>
      <c r="D30" s="19">
        <v>200</v>
      </c>
      <c r="E30" s="19">
        <f>SUM(C30-D30)</f>
        <v>700</v>
      </c>
      <c r="F30" s="19"/>
      <c r="G30" s="4"/>
      <c r="H30" s="19">
        <v>51</v>
      </c>
      <c r="I30" s="20" t="s">
        <v>138</v>
      </c>
      <c r="J30" s="19">
        <v>640</v>
      </c>
      <c r="K30" s="19">
        <v>610</v>
      </c>
      <c r="L30" s="21">
        <f>SUM(J30-K30)</f>
        <v>30</v>
      </c>
      <c r="M30" s="19"/>
      <c r="N30" s="80"/>
      <c r="O30" s="86" t="s">
        <v>44</v>
      </c>
      <c r="P30" s="58"/>
      <c r="Q30" s="59"/>
      <c r="R30" s="59"/>
      <c r="S30" s="59"/>
      <c r="T30" s="96"/>
      <c r="U30" s="80"/>
    </row>
    <row r="31" spans="1:21" ht="14.25" customHeight="1" x14ac:dyDescent="0.15">
      <c r="A31" s="19">
        <v>22</v>
      </c>
      <c r="B31" s="20" t="s">
        <v>303</v>
      </c>
      <c r="C31" s="19">
        <v>670</v>
      </c>
      <c r="D31" s="19">
        <v>655</v>
      </c>
      <c r="E31" s="19">
        <f>SUM(C31-D31)</f>
        <v>15</v>
      </c>
      <c r="F31" s="19"/>
      <c r="G31" s="4"/>
      <c r="H31" s="19">
        <v>52</v>
      </c>
      <c r="I31" s="20" t="s">
        <v>139</v>
      </c>
      <c r="J31" s="19">
        <v>685</v>
      </c>
      <c r="K31" s="19">
        <v>675</v>
      </c>
      <c r="L31" s="21">
        <f>SUM(J31-K31)</f>
        <v>10</v>
      </c>
      <c r="M31" s="19"/>
      <c r="N31" s="80"/>
      <c r="O31" s="86"/>
      <c r="P31" s="58"/>
      <c r="Q31" s="59"/>
      <c r="R31" s="59"/>
      <c r="S31" s="59"/>
      <c r="T31" s="96"/>
      <c r="U31" s="80"/>
    </row>
    <row r="32" spans="1:21" ht="14.25" customHeight="1" x14ac:dyDescent="0.15">
      <c r="A32" s="19">
        <v>23</v>
      </c>
      <c r="B32" s="20" t="s">
        <v>304</v>
      </c>
      <c r="C32" s="19">
        <v>460</v>
      </c>
      <c r="D32" s="19">
        <v>380</v>
      </c>
      <c r="E32" s="19">
        <f>SUM(C32-D32)</f>
        <v>80</v>
      </c>
      <c r="F32" s="19"/>
      <c r="G32" s="4"/>
      <c r="H32" s="19">
        <v>53</v>
      </c>
      <c r="I32" s="20" t="s">
        <v>140</v>
      </c>
      <c r="J32" s="19">
        <v>765</v>
      </c>
      <c r="K32" s="19">
        <v>730</v>
      </c>
      <c r="L32" s="21">
        <f>SUM(J32-K32)</f>
        <v>35</v>
      </c>
      <c r="M32" s="19"/>
      <c r="N32" s="80"/>
      <c r="O32" s="86" t="s">
        <v>45</v>
      </c>
      <c r="P32" s="58"/>
      <c r="Q32" s="58" t="s">
        <v>46</v>
      </c>
      <c r="R32" s="58"/>
      <c r="S32" s="58"/>
      <c r="T32" s="87"/>
      <c r="U32" s="80"/>
    </row>
    <row r="33" spans="1:21" ht="14.25" customHeight="1" thickBot="1" x14ac:dyDescent="0.2">
      <c r="A33" s="78"/>
      <c r="B33" s="88" t="s">
        <v>325</v>
      </c>
      <c r="C33" s="79">
        <f>SUM(C29:C32)</f>
        <v>2180</v>
      </c>
      <c r="D33" s="79">
        <f>SUM(D29:D32)</f>
        <v>1335</v>
      </c>
      <c r="E33" s="79">
        <f>SUM(E29:E32)</f>
        <v>845</v>
      </c>
      <c r="F33" s="79"/>
      <c r="G33" s="4"/>
      <c r="H33" s="19">
        <v>54</v>
      </c>
      <c r="I33" s="20" t="s">
        <v>141</v>
      </c>
      <c r="J33" s="19">
        <v>400</v>
      </c>
      <c r="K33" s="19">
        <v>370</v>
      </c>
      <c r="L33" s="21">
        <f>SUM(J33-K33)</f>
        <v>30</v>
      </c>
      <c r="M33" s="19"/>
      <c r="N33" s="80"/>
      <c r="O33" s="86"/>
      <c r="P33" s="58"/>
      <c r="Q33" s="58" t="s">
        <v>47</v>
      </c>
      <c r="R33" s="58"/>
      <c r="S33" s="58"/>
      <c r="T33" s="87"/>
      <c r="U33" s="80"/>
    </row>
    <row r="34" spans="1:21" ht="14.25" customHeight="1" thickTop="1" thickBot="1" x14ac:dyDescent="0.2">
      <c r="A34" s="78">
        <v>24</v>
      </c>
      <c r="B34" s="79" t="s">
        <v>106</v>
      </c>
      <c r="C34" s="79">
        <v>450</v>
      </c>
      <c r="D34" s="79">
        <v>435</v>
      </c>
      <c r="E34" s="79">
        <f t="shared" ref="E34:E39" si="2">SUM(C34-D34)</f>
        <v>15</v>
      </c>
      <c r="F34" s="79"/>
      <c r="G34" s="4"/>
      <c r="H34" s="78"/>
      <c r="I34" s="88" t="s">
        <v>325</v>
      </c>
      <c r="J34" s="79">
        <f>SUM(J29:J33)</f>
        <v>3110</v>
      </c>
      <c r="K34" s="79">
        <f>SUM(K29:K33)</f>
        <v>2915</v>
      </c>
      <c r="L34" s="79">
        <f>SUM(L29:L33)</f>
        <v>195</v>
      </c>
      <c r="M34" s="79"/>
      <c r="N34" s="80"/>
      <c r="O34" s="86"/>
      <c r="P34" s="58"/>
      <c r="Q34" s="58"/>
      <c r="R34" s="58"/>
      <c r="S34" s="58"/>
      <c r="T34" s="87"/>
      <c r="U34" s="80"/>
    </row>
    <row r="35" spans="1:21" ht="14.25" customHeight="1" thickTop="1" x14ac:dyDescent="0.15">
      <c r="A35" s="21">
        <v>25</v>
      </c>
      <c r="B35" s="118" t="s">
        <v>307</v>
      </c>
      <c r="C35" s="21">
        <v>295</v>
      </c>
      <c r="D35" s="21">
        <v>220</v>
      </c>
      <c r="E35" s="19">
        <f t="shared" si="2"/>
        <v>75</v>
      </c>
      <c r="F35" s="21"/>
      <c r="G35" s="4"/>
      <c r="H35" s="21">
        <v>55</v>
      </c>
      <c r="I35" s="118" t="s">
        <v>305</v>
      </c>
      <c r="J35" s="21">
        <v>570</v>
      </c>
      <c r="K35" s="21">
        <v>300</v>
      </c>
      <c r="L35" s="120">
        <v>270</v>
      </c>
      <c r="M35" s="21"/>
      <c r="N35" s="80"/>
      <c r="O35" s="86"/>
      <c r="P35" s="58"/>
      <c r="Q35" s="58"/>
      <c r="R35" s="58"/>
      <c r="S35" s="58"/>
      <c r="T35" s="87"/>
      <c r="U35" s="80"/>
    </row>
    <row r="36" spans="1:21" ht="14.25" customHeight="1" x14ac:dyDescent="0.15">
      <c r="A36" s="19">
        <v>26</v>
      </c>
      <c r="B36" s="20" t="s">
        <v>308</v>
      </c>
      <c r="C36" s="19">
        <v>360</v>
      </c>
      <c r="D36" s="19">
        <v>320</v>
      </c>
      <c r="E36" s="19">
        <f t="shared" si="2"/>
        <v>40</v>
      </c>
      <c r="F36" s="19"/>
      <c r="G36" s="4"/>
      <c r="H36" s="19">
        <v>56</v>
      </c>
      <c r="I36" s="20" t="s">
        <v>306</v>
      </c>
      <c r="J36" s="19">
        <v>300</v>
      </c>
      <c r="K36" s="19">
        <v>265</v>
      </c>
      <c r="L36" s="147">
        <f>SUM(J36-K36)</f>
        <v>35</v>
      </c>
      <c r="M36" s="19"/>
      <c r="N36" s="80"/>
      <c r="O36" s="86"/>
      <c r="P36" s="58"/>
      <c r="Q36" s="58"/>
      <c r="R36" s="58"/>
      <c r="S36" s="58"/>
      <c r="T36" s="87"/>
      <c r="U36" s="80"/>
    </row>
    <row r="37" spans="1:21" ht="14.25" customHeight="1" thickBot="1" x14ac:dyDescent="0.2">
      <c r="A37" s="19">
        <v>27</v>
      </c>
      <c r="B37" s="20" t="s">
        <v>309</v>
      </c>
      <c r="C37" s="19">
        <v>770</v>
      </c>
      <c r="D37" s="19">
        <v>725</v>
      </c>
      <c r="E37" s="19">
        <f t="shared" si="2"/>
        <v>45</v>
      </c>
      <c r="F37" s="19"/>
      <c r="G37" s="4"/>
      <c r="H37" s="78"/>
      <c r="I37" s="88" t="s">
        <v>325</v>
      </c>
      <c r="J37" s="79">
        <f>SUM(J35:J36)</f>
        <v>870</v>
      </c>
      <c r="K37" s="79">
        <f>SUM(K35:K36)</f>
        <v>565</v>
      </c>
      <c r="L37" s="94">
        <f>SUM(L35:L36)</f>
        <v>305</v>
      </c>
      <c r="M37" s="79"/>
      <c r="N37" s="80"/>
      <c r="O37" s="99" t="s">
        <v>432</v>
      </c>
      <c r="P37" s="100"/>
      <c r="Q37" s="100"/>
      <c r="R37" s="100"/>
      <c r="S37" s="100"/>
      <c r="T37" s="101"/>
      <c r="U37" s="80"/>
    </row>
    <row r="38" spans="1:21" ht="14.25" customHeight="1" thickTop="1" thickBot="1" x14ac:dyDescent="0.2">
      <c r="A38" s="19">
        <v>28</v>
      </c>
      <c r="B38" s="20" t="s">
        <v>311</v>
      </c>
      <c r="C38" s="19">
        <v>550</v>
      </c>
      <c r="D38" s="19">
        <v>525</v>
      </c>
      <c r="E38" s="19">
        <f t="shared" si="2"/>
        <v>25</v>
      </c>
      <c r="F38" s="19"/>
      <c r="G38" s="4"/>
      <c r="H38" s="23">
        <v>57</v>
      </c>
      <c r="I38" s="119" t="s">
        <v>122</v>
      </c>
      <c r="J38" s="119">
        <v>500</v>
      </c>
      <c r="K38" s="119">
        <v>420</v>
      </c>
      <c r="L38" s="118">
        <f>SUM(J38-K38)</f>
        <v>80</v>
      </c>
      <c r="M38" s="119"/>
      <c r="N38" s="80"/>
      <c r="O38" s="99"/>
      <c r="P38" s="100"/>
      <c r="Q38" s="100"/>
      <c r="R38" s="100"/>
      <c r="S38" s="100"/>
      <c r="T38" s="101"/>
      <c r="U38" s="80"/>
    </row>
    <row r="39" spans="1:21" ht="14.25" customHeight="1" x14ac:dyDescent="0.15">
      <c r="A39" s="19">
        <v>29</v>
      </c>
      <c r="B39" s="20" t="s">
        <v>266</v>
      </c>
      <c r="C39" s="19">
        <v>535</v>
      </c>
      <c r="D39" s="19">
        <v>530</v>
      </c>
      <c r="E39" s="19">
        <f t="shared" si="2"/>
        <v>5</v>
      </c>
      <c r="F39" s="19"/>
      <c r="G39" s="4"/>
      <c r="H39" s="102" t="s">
        <v>310</v>
      </c>
      <c r="I39" s="103"/>
      <c r="J39" s="148">
        <f>SUM(C7,C10,C15:C16,C20:C21,C24,C27:C28,C33:C34,C40,J6:J7,J16,J19,J24,J28,J34,J37:J38)</f>
        <v>32355</v>
      </c>
      <c r="K39" s="148">
        <f>SUM(D7,D10,D15:D16,D20:D21,D24,D27,D28,D33:D34,D40,K6:K7,K16,K19,K24,K28,K34,K37:K38)</f>
        <v>21635</v>
      </c>
      <c r="L39" s="149">
        <f>SUM(E7,E10,E15:E16,E20:E21,E24,E27:E28,E33:E34,E40,L6:L7,L16,L19,L24,L28,L34,L37:L38)</f>
        <v>10720</v>
      </c>
      <c r="M39" s="149"/>
      <c r="N39" s="80"/>
      <c r="O39" s="106" t="s">
        <v>48</v>
      </c>
      <c r="P39" s="107"/>
      <c r="Q39" s="107"/>
      <c r="R39" s="107"/>
      <c r="S39" s="107"/>
      <c r="T39" s="108"/>
      <c r="U39" s="80"/>
    </row>
    <row r="40" spans="1:21" ht="14.25" customHeight="1" thickBot="1" x14ac:dyDescent="0.2">
      <c r="A40" s="78"/>
      <c r="B40" s="88" t="s">
        <v>325</v>
      </c>
      <c r="C40" s="79">
        <f>SUM(C35:C38,C39)</f>
        <v>2510</v>
      </c>
      <c r="D40" s="79">
        <f>SUM(D35:D38,D39)</f>
        <v>2320</v>
      </c>
      <c r="E40" s="79">
        <f>SUM(E35:E38,E39)</f>
        <v>190</v>
      </c>
      <c r="F40" s="79"/>
      <c r="G40" s="4"/>
      <c r="H40" s="109"/>
      <c r="I40" s="110"/>
      <c r="J40" s="150"/>
      <c r="K40" s="150"/>
      <c r="L40" s="151"/>
      <c r="M40" s="151"/>
      <c r="N40" s="80"/>
      <c r="O40" s="113" t="s">
        <v>433</v>
      </c>
      <c r="P40" s="114"/>
      <c r="Q40" s="114"/>
      <c r="R40" s="114"/>
      <c r="S40" s="114"/>
      <c r="T40" s="115"/>
      <c r="U40" s="80"/>
    </row>
    <row r="41" spans="1:21" ht="14.25" thickTop="1" x14ac:dyDescent="0.15">
      <c r="A41" s="80"/>
      <c r="B41" s="130"/>
      <c r="C41" s="80"/>
      <c r="D41" s="80"/>
      <c r="E41" s="80"/>
      <c r="F41" s="80"/>
      <c r="G41" s="4"/>
      <c r="H41" s="80"/>
      <c r="I41" s="80"/>
      <c r="J41" s="80" t="s">
        <v>457</v>
      </c>
      <c r="K41" s="80"/>
      <c r="L41" s="80"/>
      <c r="M41" s="80"/>
      <c r="N41" s="80"/>
      <c r="O41" s="80"/>
      <c r="P41" s="80"/>
      <c r="Q41" s="80"/>
      <c r="R41" s="73">
        <v>45017</v>
      </c>
      <c r="S41" s="73"/>
      <c r="T41" s="116" t="s">
        <v>444</v>
      </c>
      <c r="U41" s="80"/>
    </row>
    <row r="42" spans="1:21" x14ac:dyDescent="0.15">
      <c r="B42" s="34"/>
      <c r="C42" s="34"/>
      <c r="D42" s="34"/>
      <c r="E42" s="34"/>
      <c r="F42" s="34"/>
      <c r="G42" s="34"/>
      <c r="I42" s="42"/>
      <c r="J42" s="34"/>
      <c r="K42" s="34"/>
      <c r="L42" s="34"/>
      <c r="M42" s="34"/>
    </row>
    <row r="43" spans="1:21" x14ac:dyDescent="0.15">
      <c r="B43" s="34"/>
      <c r="C43" s="34"/>
      <c r="D43" s="34"/>
      <c r="E43" s="34"/>
      <c r="F43" s="34"/>
      <c r="I43" s="34"/>
      <c r="J43" s="34"/>
      <c r="K43" s="34"/>
      <c r="L43" s="34"/>
      <c r="M43" s="34"/>
    </row>
    <row r="44" spans="1:21" x14ac:dyDescent="0.15">
      <c r="B44" s="34"/>
      <c r="C44" s="34"/>
      <c r="D44" s="34"/>
      <c r="E44" s="34"/>
      <c r="F44" s="34"/>
    </row>
    <row r="45" spans="1:21" x14ac:dyDescent="0.15">
      <c r="B45" s="6"/>
    </row>
    <row r="46" spans="1:21" x14ac:dyDescent="0.15">
      <c r="B46" s="6"/>
    </row>
    <row r="47" spans="1:21" x14ac:dyDescent="0.15">
      <c r="B47" s="6"/>
      <c r="R47" s="50"/>
    </row>
    <row r="48" spans="1:21" x14ac:dyDescent="0.15">
      <c r="B48" s="6"/>
    </row>
  </sheetData>
  <mergeCells count="43">
    <mergeCell ref="Q18:T19"/>
    <mergeCell ref="Q26:R26"/>
    <mergeCell ref="O7:T7"/>
    <mergeCell ref="O3:T4"/>
    <mergeCell ref="O5:T6"/>
    <mergeCell ref="Q16:T17"/>
    <mergeCell ref="O15:T15"/>
    <mergeCell ref="O11:T11"/>
    <mergeCell ref="O12:T14"/>
    <mergeCell ref="O16:P17"/>
    <mergeCell ref="O8:T10"/>
    <mergeCell ref="R41:S41"/>
    <mergeCell ref="J39:J40"/>
    <mergeCell ref="S26:T26"/>
    <mergeCell ref="O20:T20"/>
    <mergeCell ref="O37:T38"/>
    <mergeCell ref="O39:T39"/>
    <mergeCell ref="M39:M40"/>
    <mergeCell ref="Q32:T32"/>
    <mergeCell ref="O33:P34"/>
    <mergeCell ref="Q33:T34"/>
    <mergeCell ref="Q29:R29"/>
    <mergeCell ref="L39:L40"/>
    <mergeCell ref="K39:K40"/>
    <mergeCell ref="O27:P28"/>
    <mergeCell ref="Q27:R28"/>
    <mergeCell ref="O26:P26"/>
    <mergeCell ref="D1:F1"/>
    <mergeCell ref="H39:I40"/>
    <mergeCell ref="O23:T23"/>
    <mergeCell ref="O21:T22"/>
    <mergeCell ref="O24:T25"/>
    <mergeCell ref="O29:P29"/>
    <mergeCell ref="S27:T28"/>
    <mergeCell ref="S29:T29"/>
    <mergeCell ref="O30:P31"/>
    <mergeCell ref="O40:T40"/>
    <mergeCell ref="O18:P19"/>
    <mergeCell ref="O35:T36"/>
    <mergeCell ref="Q30:R31"/>
    <mergeCell ref="S30:T31"/>
    <mergeCell ref="O32:P32"/>
    <mergeCell ref="Q1:R1"/>
  </mergeCells>
  <phoneticPr fontId="2"/>
  <dataValidations count="2">
    <dataValidation imeMode="off" allowBlank="1" showInputMessage="1" showErrorMessage="1" sqref="J4:M40 C4:F40" xr:uid="{00000000-0002-0000-0600-000000000000}"/>
    <dataValidation imeMode="disabled" allowBlank="1" showInputMessage="1" showErrorMessage="1" sqref="H43:H65536 H1:H40 A43:A65536 A1:A40" xr:uid="{00000000-0002-0000-0600-000001000000}"/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landscape" verticalDpi="300" r:id="rId1"/>
  <headerFooter alignWithMargins="0"/>
  <ignoredErrors>
    <ignoredError sqref="G5:G39 L19 L28 E7 E10 E27 E33 L6 L16 L24 L37 L34 E15 K39" formula="1"/>
    <ignoredError sqref="C33:D33 J16:K16 J39 D27 C24:D24 J34 C20:D20" formulaRange="1"/>
    <ignoredError sqref="E24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A47"/>
  <sheetViews>
    <sheetView zoomScaleNormal="100" workbookViewId="0">
      <selection activeCell="X18" sqref="X18"/>
    </sheetView>
  </sheetViews>
  <sheetFormatPr defaultRowHeight="13.5" x14ac:dyDescent="0.15"/>
  <cols>
    <col min="1" max="1" width="4.125" style="6" bestFit="1" customWidth="1"/>
    <col min="2" max="2" width="11.25" style="38" customWidth="1"/>
    <col min="3" max="6" width="8" style="6" customWidth="1"/>
    <col min="7" max="7" width="1.5" style="6" customWidth="1"/>
    <col min="8" max="8" width="4.125" style="6" bestFit="1" customWidth="1"/>
    <col min="9" max="9" width="10.25" style="6" customWidth="1"/>
    <col min="10" max="13" width="8" style="6" customWidth="1"/>
    <col min="14" max="14" width="1.5" style="6" customWidth="1"/>
    <col min="15" max="15" width="3.625" style="6" bestFit="1" customWidth="1"/>
    <col min="16" max="16" width="8.875" style="6" customWidth="1"/>
    <col min="17" max="19" width="6.5" style="6" customWidth="1"/>
    <col min="20" max="20" width="7.5" style="6" customWidth="1"/>
    <col min="21" max="27" width="9" style="6"/>
    <col min="28" max="16384" width="9" style="1"/>
  </cols>
  <sheetData>
    <row r="1" spans="1:27" ht="24.75" customHeight="1" x14ac:dyDescent="0.15">
      <c r="A1" s="52" t="s">
        <v>22</v>
      </c>
      <c r="B1" s="52"/>
      <c r="C1" s="57"/>
      <c r="D1" s="64" t="s">
        <v>328</v>
      </c>
      <c r="E1" s="64"/>
      <c r="F1" s="64"/>
      <c r="G1" s="80"/>
      <c r="H1" s="145" t="s">
        <v>23</v>
      </c>
      <c r="I1" s="145"/>
      <c r="J1" s="145"/>
      <c r="K1" s="145"/>
      <c r="L1" s="145"/>
      <c r="M1" s="57"/>
      <c r="N1" s="145"/>
      <c r="O1" s="145"/>
      <c r="P1" s="35" t="s">
        <v>475</v>
      </c>
      <c r="Q1" s="66" t="s">
        <v>24</v>
      </c>
      <c r="R1" s="66"/>
      <c r="S1" s="146" t="s">
        <v>25</v>
      </c>
      <c r="T1" s="146" t="s">
        <v>26</v>
      </c>
    </row>
    <row r="2" spans="1:27" ht="3" customHeight="1" thickBot="1" x14ac:dyDescent="0.2">
      <c r="A2" s="80"/>
      <c r="B2" s="13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7" s="2" customFormat="1" ht="12" customHeight="1" x14ac:dyDescent="0.15">
      <c r="A3" s="17" t="s">
        <v>30</v>
      </c>
      <c r="B3" s="17" t="s">
        <v>50</v>
      </c>
      <c r="C3" s="17" t="s">
        <v>27</v>
      </c>
      <c r="D3" s="17" t="s">
        <v>43</v>
      </c>
      <c r="E3" s="17" t="s">
        <v>28</v>
      </c>
      <c r="F3" s="17"/>
      <c r="G3" s="18"/>
      <c r="H3" s="17" t="s">
        <v>30</v>
      </c>
      <c r="I3" s="17" t="s">
        <v>50</v>
      </c>
      <c r="J3" s="17" t="s">
        <v>27</v>
      </c>
      <c r="K3" s="17" t="s">
        <v>43</v>
      </c>
      <c r="L3" s="17" t="s">
        <v>28</v>
      </c>
      <c r="M3" s="17"/>
      <c r="O3" s="75" t="s">
        <v>32</v>
      </c>
      <c r="P3" s="76"/>
      <c r="Q3" s="76"/>
      <c r="R3" s="76"/>
      <c r="S3" s="76"/>
      <c r="T3" s="77"/>
      <c r="U3" s="33"/>
      <c r="V3" s="33"/>
      <c r="W3" s="33"/>
      <c r="X3" s="33"/>
      <c r="Y3" s="33"/>
      <c r="Z3" s="33"/>
      <c r="AA3" s="33"/>
    </row>
    <row r="4" spans="1:27" ht="14.25" customHeight="1" thickBot="1" x14ac:dyDescent="0.2">
      <c r="A4" s="19">
        <v>1</v>
      </c>
      <c r="B4" s="19" t="s">
        <v>312</v>
      </c>
      <c r="C4" s="19">
        <v>675</v>
      </c>
      <c r="D4" s="19">
        <v>650</v>
      </c>
      <c r="E4" s="19">
        <f>SUM(C4-D4)</f>
        <v>25</v>
      </c>
      <c r="F4" s="19"/>
      <c r="G4" s="4"/>
      <c r="H4" s="78">
        <v>32</v>
      </c>
      <c r="I4" s="78" t="s">
        <v>69</v>
      </c>
      <c r="J4" s="79">
        <v>45</v>
      </c>
      <c r="K4" s="79">
        <v>0</v>
      </c>
      <c r="L4" s="79">
        <f>SUM(J4-K4)</f>
        <v>45</v>
      </c>
      <c r="M4" s="79"/>
      <c r="N4" s="80"/>
      <c r="O4" s="81"/>
      <c r="P4" s="82"/>
      <c r="Q4" s="82"/>
      <c r="R4" s="82"/>
      <c r="S4" s="82"/>
      <c r="T4" s="83"/>
    </row>
    <row r="5" spans="1:27" ht="14.25" customHeight="1" thickTop="1" x14ac:dyDescent="0.15">
      <c r="A5" s="19">
        <v>2</v>
      </c>
      <c r="B5" s="19" t="s">
        <v>314</v>
      </c>
      <c r="C5" s="19">
        <v>610</v>
      </c>
      <c r="D5" s="19">
        <v>585</v>
      </c>
      <c r="E5" s="19">
        <v>25</v>
      </c>
      <c r="F5" s="19"/>
      <c r="G5" s="4"/>
      <c r="H5" s="21">
        <v>33</v>
      </c>
      <c r="I5" s="21" t="s">
        <v>5</v>
      </c>
      <c r="J5" s="21">
        <v>600</v>
      </c>
      <c r="K5" s="21">
        <v>425</v>
      </c>
      <c r="L5" s="21">
        <f>SUM(J5-K5)</f>
        <v>175</v>
      </c>
      <c r="M5" s="21"/>
      <c r="N5" s="80"/>
      <c r="O5" s="84" t="s">
        <v>33</v>
      </c>
      <c r="P5" s="68"/>
      <c r="Q5" s="68"/>
      <c r="R5" s="68"/>
      <c r="S5" s="68"/>
      <c r="T5" s="85"/>
    </row>
    <row r="6" spans="1:27" ht="14.25" customHeight="1" thickBot="1" x14ac:dyDescent="0.2">
      <c r="A6" s="78"/>
      <c r="B6" s="88" t="s">
        <v>325</v>
      </c>
      <c r="C6" s="79">
        <f>SUM(C4:C5)</f>
        <v>1285</v>
      </c>
      <c r="D6" s="79">
        <f>SUM(D4:D5)</f>
        <v>1235</v>
      </c>
      <c r="E6" s="79">
        <f>SUM(E4:E5)</f>
        <v>50</v>
      </c>
      <c r="F6" s="79"/>
      <c r="G6" s="4"/>
      <c r="H6" s="19">
        <v>34</v>
      </c>
      <c r="I6" s="19" t="s">
        <v>454</v>
      </c>
      <c r="J6" s="19">
        <v>170</v>
      </c>
      <c r="K6" s="19">
        <v>100</v>
      </c>
      <c r="L6" s="21">
        <f>SUM(J6-K6)</f>
        <v>70</v>
      </c>
      <c r="M6" s="19"/>
      <c r="N6" s="80"/>
      <c r="O6" s="84"/>
      <c r="P6" s="68"/>
      <c r="Q6" s="68"/>
      <c r="R6" s="68"/>
      <c r="S6" s="68"/>
      <c r="T6" s="85"/>
    </row>
    <row r="7" spans="1:27" ht="14.25" customHeight="1" thickTop="1" x14ac:dyDescent="0.15">
      <c r="A7" s="21">
        <v>3</v>
      </c>
      <c r="B7" s="21" t="s">
        <v>317</v>
      </c>
      <c r="C7" s="21">
        <v>665</v>
      </c>
      <c r="D7" s="21">
        <v>300</v>
      </c>
      <c r="E7" s="21">
        <f>SUM(C7-D7)</f>
        <v>365</v>
      </c>
      <c r="F7" s="19"/>
      <c r="G7" s="4"/>
      <c r="H7" s="19">
        <v>34</v>
      </c>
      <c r="I7" s="19" t="s">
        <v>8</v>
      </c>
      <c r="J7" s="19">
        <v>1130</v>
      </c>
      <c r="K7" s="19">
        <v>710</v>
      </c>
      <c r="L7" s="21">
        <f>SUM(J7-K7)</f>
        <v>420</v>
      </c>
      <c r="M7" s="19"/>
      <c r="N7" s="80"/>
      <c r="O7" s="86" t="s">
        <v>318</v>
      </c>
      <c r="P7" s="58"/>
      <c r="Q7" s="58"/>
      <c r="R7" s="58"/>
      <c r="S7" s="58"/>
      <c r="T7" s="87"/>
    </row>
    <row r="8" spans="1:27" ht="14.25" customHeight="1" x14ac:dyDescent="0.15">
      <c r="A8" s="19">
        <v>4</v>
      </c>
      <c r="B8" s="19" t="s">
        <v>1</v>
      </c>
      <c r="C8" s="19">
        <v>1230</v>
      </c>
      <c r="D8" s="19">
        <v>460</v>
      </c>
      <c r="E8" s="21">
        <f>SUM(C8-D8)</f>
        <v>770</v>
      </c>
      <c r="F8" s="19"/>
      <c r="G8" s="4"/>
      <c r="H8" s="23">
        <v>35</v>
      </c>
      <c r="I8" s="119" t="s">
        <v>425</v>
      </c>
      <c r="J8" s="122">
        <v>520</v>
      </c>
      <c r="K8" s="122">
        <v>505</v>
      </c>
      <c r="L8" s="117">
        <f>SUM(J8-K8)</f>
        <v>15</v>
      </c>
      <c r="M8" s="23"/>
      <c r="N8" s="80"/>
      <c r="O8" s="89" t="s">
        <v>427</v>
      </c>
      <c r="P8" s="71"/>
      <c r="Q8" s="71"/>
      <c r="R8" s="71"/>
      <c r="S8" s="71"/>
      <c r="T8" s="90"/>
    </row>
    <row r="9" spans="1:27" ht="14.25" customHeight="1" thickBot="1" x14ac:dyDescent="0.2">
      <c r="A9" s="19">
        <v>5</v>
      </c>
      <c r="B9" s="19" t="s">
        <v>3</v>
      </c>
      <c r="C9" s="19">
        <v>460</v>
      </c>
      <c r="D9" s="19">
        <v>295</v>
      </c>
      <c r="E9" s="21">
        <f>SUM(C9-D9)</f>
        <v>165</v>
      </c>
      <c r="F9" s="19"/>
      <c r="G9" s="4"/>
      <c r="H9" s="78"/>
      <c r="I9" s="88" t="s">
        <v>325</v>
      </c>
      <c r="J9" s="79">
        <f>SUM(J5:J8)</f>
        <v>2420</v>
      </c>
      <c r="K9" s="79">
        <f>SUM(K5:K8)</f>
        <v>1740</v>
      </c>
      <c r="L9" s="79">
        <f>SUM(L5:L8)</f>
        <v>680</v>
      </c>
      <c r="M9" s="78"/>
      <c r="N9" s="80"/>
      <c r="O9" s="89"/>
      <c r="P9" s="71"/>
      <c r="Q9" s="71"/>
      <c r="R9" s="71"/>
      <c r="S9" s="71"/>
      <c r="T9" s="90"/>
    </row>
    <row r="10" spans="1:27" ht="14.25" customHeight="1" thickTop="1" thickBot="1" x14ac:dyDescent="0.2">
      <c r="A10" s="78"/>
      <c r="B10" s="88" t="s">
        <v>325</v>
      </c>
      <c r="C10" s="79">
        <f>SUM(C7:C9)</f>
        <v>2355</v>
      </c>
      <c r="D10" s="79">
        <f>SUM(D7:D9)</f>
        <v>1055</v>
      </c>
      <c r="E10" s="79">
        <f>SUM(E7:E9)</f>
        <v>1300</v>
      </c>
      <c r="F10" s="79"/>
      <c r="G10" s="4"/>
      <c r="H10" s="78">
        <v>36</v>
      </c>
      <c r="I10" s="78" t="s">
        <v>75</v>
      </c>
      <c r="J10" s="79">
        <v>670</v>
      </c>
      <c r="K10" s="79">
        <v>670</v>
      </c>
      <c r="L10" s="79">
        <f>SUM(J10-K10)</f>
        <v>0</v>
      </c>
      <c r="M10" s="79"/>
      <c r="N10" s="80"/>
      <c r="O10" s="89"/>
      <c r="P10" s="71"/>
      <c r="Q10" s="71"/>
      <c r="R10" s="71"/>
      <c r="S10" s="71"/>
      <c r="T10" s="90"/>
    </row>
    <row r="11" spans="1:27" ht="14.25" customHeight="1" thickTop="1" thickBot="1" x14ac:dyDescent="0.2">
      <c r="A11" s="21">
        <v>6</v>
      </c>
      <c r="B11" s="21" t="s">
        <v>4</v>
      </c>
      <c r="C11" s="21">
        <v>650</v>
      </c>
      <c r="D11" s="21">
        <v>390</v>
      </c>
      <c r="E11" s="21">
        <f>SUM(C11-D11)</f>
        <v>260</v>
      </c>
      <c r="F11" s="19"/>
      <c r="G11" s="4"/>
      <c r="H11" s="78">
        <v>37</v>
      </c>
      <c r="I11" s="78" t="s">
        <v>78</v>
      </c>
      <c r="J11" s="79">
        <v>270</v>
      </c>
      <c r="K11" s="79">
        <v>270</v>
      </c>
      <c r="L11" s="79">
        <f>SUM(J11-K11)</f>
        <v>0</v>
      </c>
      <c r="M11" s="79"/>
      <c r="N11" s="80"/>
      <c r="O11" s="95" t="s">
        <v>319</v>
      </c>
      <c r="P11" s="59"/>
      <c r="Q11" s="59"/>
      <c r="R11" s="59"/>
      <c r="S11" s="59"/>
      <c r="T11" s="96"/>
    </row>
    <row r="12" spans="1:27" ht="14.25" customHeight="1" thickTop="1" x14ac:dyDescent="0.15">
      <c r="A12" s="19">
        <v>7</v>
      </c>
      <c r="B12" s="19" t="s">
        <v>6</v>
      </c>
      <c r="C12" s="19">
        <v>590</v>
      </c>
      <c r="D12" s="19">
        <v>350</v>
      </c>
      <c r="E12" s="19">
        <v>240</v>
      </c>
      <c r="F12" s="19"/>
      <c r="G12" s="4"/>
      <c r="H12" s="21"/>
      <c r="I12" s="21"/>
      <c r="J12" s="21"/>
      <c r="K12" s="21"/>
      <c r="L12" s="21"/>
      <c r="M12" s="19"/>
      <c r="N12" s="80"/>
      <c r="O12" s="89" t="s">
        <v>427</v>
      </c>
      <c r="P12" s="71"/>
      <c r="Q12" s="71"/>
      <c r="R12" s="71"/>
      <c r="S12" s="71"/>
      <c r="T12" s="90"/>
    </row>
    <row r="13" spans="1:27" ht="14.25" customHeight="1" x14ac:dyDescent="0.15">
      <c r="A13" s="19">
        <v>8</v>
      </c>
      <c r="B13" s="19" t="s">
        <v>7</v>
      </c>
      <c r="C13" s="19">
        <v>500</v>
      </c>
      <c r="D13" s="19">
        <v>390</v>
      </c>
      <c r="E13" s="19">
        <f>SUM(C13-D13)</f>
        <v>110</v>
      </c>
      <c r="F13" s="19"/>
      <c r="G13" s="4"/>
      <c r="H13" s="21"/>
      <c r="I13" s="21"/>
      <c r="J13" s="21"/>
      <c r="K13" s="21"/>
      <c r="L13" s="21"/>
      <c r="M13" s="19"/>
      <c r="N13" s="80"/>
      <c r="O13" s="89"/>
      <c r="P13" s="71"/>
      <c r="Q13" s="71"/>
      <c r="R13" s="71"/>
      <c r="S13" s="71"/>
      <c r="T13" s="90"/>
    </row>
    <row r="14" spans="1:27" ht="14.25" customHeight="1" x14ac:dyDescent="0.15">
      <c r="A14" s="19">
        <v>9</v>
      </c>
      <c r="B14" s="19" t="s">
        <v>9</v>
      </c>
      <c r="C14" s="19">
        <v>470</v>
      </c>
      <c r="D14" s="19">
        <v>405</v>
      </c>
      <c r="E14" s="19">
        <f>SUM(C14-D14)</f>
        <v>65</v>
      </c>
      <c r="F14" s="19"/>
      <c r="G14" s="4"/>
      <c r="H14" s="21"/>
      <c r="I14" s="21"/>
      <c r="J14" s="21"/>
      <c r="K14" s="21"/>
      <c r="L14" s="21"/>
      <c r="M14" s="19"/>
      <c r="N14" s="80"/>
      <c r="O14" s="89"/>
      <c r="P14" s="71"/>
      <c r="Q14" s="71"/>
      <c r="R14" s="71"/>
      <c r="S14" s="71"/>
      <c r="T14" s="90"/>
    </row>
    <row r="15" spans="1:27" ht="14.25" customHeight="1" thickBot="1" x14ac:dyDescent="0.2">
      <c r="A15" s="78"/>
      <c r="B15" s="88" t="s">
        <v>325</v>
      </c>
      <c r="C15" s="79">
        <f>SUM(C11:C14)</f>
        <v>2210</v>
      </c>
      <c r="D15" s="79">
        <f>SUM(D11:D14)</f>
        <v>1535</v>
      </c>
      <c r="E15" s="79">
        <f>SUM(E11:E14)</f>
        <v>675</v>
      </c>
      <c r="F15" s="79"/>
      <c r="G15" s="4"/>
      <c r="H15" s="21"/>
      <c r="I15" s="21"/>
      <c r="J15" s="21"/>
      <c r="K15" s="21"/>
      <c r="L15" s="21"/>
      <c r="M15" s="19"/>
      <c r="N15" s="80"/>
      <c r="O15" s="95" t="s">
        <v>35</v>
      </c>
      <c r="P15" s="59"/>
      <c r="Q15" s="59"/>
      <c r="R15" s="59"/>
      <c r="S15" s="59"/>
      <c r="T15" s="96"/>
    </row>
    <row r="16" spans="1:27" ht="14.25" customHeight="1" thickTop="1" x14ac:dyDescent="0.15">
      <c r="A16" s="21">
        <v>10</v>
      </c>
      <c r="B16" s="21" t="s">
        <v>10</v>
      </c>
      <c r="C16" s="21">
        <v>1000</v>
      </c>
      <c r="D16" s="21">
        <v>540</v>
      </c>
      <c r="E16" s="21">
        <f>SUM(C16-D16)</f>
        <v>460</v>
      </c>
      <c r="F16" s="19"/>
      <c r="G16" s="4"/>
      <c r="H16" s="21"/>
      <c r="I16" s="21"/>
      <c r="J16" s="21"/>
      <c r="K16" s="21"/>
      <c r="L16" s="21"/>
      <c r="M16" s="19"/>
      <c r="N16" s="80"/>
      <c r="O16" s="86" t="s">
        <v>428</v>
      </c>
      <c r="P16" s="58"/>
      <c r="Q16" s="59"/>
      <c r="R16" s="59"/>
      <c r="S16" s="59"/>
      <c r="T16" s="96"/>
    </row>
    <row r="17" spans="1:20" ht="14.25" customHeight="1" x14ac:dyDescent="0.15">
      <c r="A17" s="19">
        <v>11</v>
      </c>
      <c r="B17" s="21" t="s">
        <v>11</v>
      </c>
      <c r="C17" s="19">
        <v>1100</v>
      </c>
      <c r="D17" s="19">
        <v>580</v>
      </c>
      <c r="E17" s="21">
        <f>SUM(C17-D17)</f>
        <v>520</v>
      </c>
      <c r="F17" s="19"/>
      <c r="G17" s="4"/>
      <c r="H17" s="21"/>
      <c r="I17" s="21"/>
      <c r="J17" s="21"/>
      <c r="K17" s="21"/>
      <c r="L17" s="21"/>
      <c r="M17" s="19"/>
      <c r="N17" s="80"/>
      <c r="O17" s="86"/>
      <c r="P17" s="58"/>
      <c r="Q17" s="59"/>
      <c r="R17" s="59"/>
      <c r="S17" s="59"/>
      <c r="T17" s="96"/>
    </row>
    <row r="18" spans="1:20" ht="14.25" customHeight="1" x14ac:dyDescent="0.15">
      <c r="A18" s="21">
        <v>12</v>
      </c>
      <c r="B18" s="21" t="s">
        <v>417</v>
      </c>
      <c r="C18" s="19">
        <v>1295</v>
      </c>
      <c r="D18" s="19">
        <v>570</v>
      </c>
      <c r="E18" s="21">
        <f>SUM(C18-D18)</f>
        <v>725</v>
      </c>
      <c r="F18" s="19"/>
      <c r="G18" s="4"/>
      <c r="H18" s="21"/>
      <c r="I18" s="21"/>
      <c r="J18" s="21"/>
      <c r="K18" s="21"/>
      <c r="L18" s="21"/>
      <c r="M18" s="19"/>
      <c r="N18" s="80"/>
      <c r="O18" s="152"/>
      <c r="P18" s="56"/>
      <c r="Q18" s="55"/>
      <c r="R18" s="55"/>
      <c r="S18" s="55"/>
      <c r="T18" s="153"/>
    </row>
    <row r="19" spans="1:20" ht="14.25" customHeight="1" x14ac:dyDescent="0.15">
      <c r="A19" s="19">
        <v>13</v>
      </c>
      <c r="B19" s="21" t="s">
        <v>418</v>
      </c>
      <c r="C19" s="19">
        <v>190</v>
      </c>
      <c r="D19" s="19">
        <v>160</v>
      </c>
      <c r="E19" s="21">
        <f>SUM(C19-D19)</f>
        <v>30</v>
      </c>
      <c r="F19" s="19"/>
      <c r="G19" s="4"/>
      <c r="H19" s="21"/>
      <c r="I19" s="21"/>
      <c r="J19" s="21"/>
      <c r="K19" s="21"/>
      <c r="L19" s="21"/>
      <c r="M19" s="19"/>
      <c r="N19" s="80"/>
      <c r="O19" s="86" t="s">
        <v>429</v>
      </c>
      <c r="P19" s="58"/>
      <c r="Q19" s="59"/>
      <c r="R19" s="59"/>
      <c r="S19" s="59"/>
      <c r="T19" s="96"/>
    </row>
    <row r="20" spans="1:20" ht="14.25" customHeight="1" thickBot="1" x14ac:dyDescent="0.2">
      <c r="A20" s="78"/>
      <c r="B20" s="88" t="s">
        <v>325</v>
      </c>
      <c r="C20" s="79">
        <f>SUM(C16:C19)</f>
        <v>3585</v>
      </c>
      <c r="D20" s="79">
        <f>SUM(D16:D19)</f>
        <v>1850</v>
      </c>
      <c r="E20" s="79">
        <f>SUM(E16:E19)</f>
        <v>1735</v>
      </c>
      <c r="F20" s="79"/>
      <c r="G20" s="4"/>
      <c r="H20" s="21"/>
      <c r="I20" s="21"/>
      <c r="J20" s="21"/>
      <c r="K20" s="21"/>
      <c r="L20" s="21"/>
      <c r="M20" s="19"/>
      <c r="N20" s="80"/>
      <c r="O20" s="86"/>
      <c r="P20" s="58"/>
      <c r="Q20" s="59"/>
      <c r="R20" s="59"/>
      <c r="S20" s="59"/>
      <c r="T20" s="96"/>
    </row>
    <row r="21" spans="1:20" ht="14.25" customHeight="1" thickTop="1" thickBot="1" x14ac:dyDescent="0.2">
      <c r="A21" s="78">
        <v>14</v>
      </c>
      <c r="B21" s="78" t="s">
        <v>442</v>
      </c>
      <c r="C21" s="79">
        <v>1200</v>
      </c>
      <c r="D21" s="79">
        <v>90</v>
      </c>
      <c r="E21" s="79">
        <f t="shared" ref="E21:E26" si="0">SUM(C21-D21)</f>
        <v>1110</v>
      </c>
      <c r="F21" s="79"/>
      <c r="G21" s="4"/>
      <c r="H21" s="21"/>
      <c r="I21" s="21"/>
      <c r="J21" s="21"/>
      <c r="K21" s="21"/>
      <c r="L21" s="21"/>
      <c r="M21" s="19"/>
      <c r="N21" s="80"/>
      <c r="O21" s="86" t="s">
        <v>38</v>
      </c>
      <c r="P21" s="58"/>
      <c r="Q21" s="58"/>
      <c r="R21" s="58"/>
      <c r="S21" s="58"/>
      <c r="T21" s="87"/>
    </row>
    <row r="22" spans="1:20" ht="14.25" customHeight="1" thickTop="1" thickBot="1" x14ac:dyDescent="0.2">
      <c r="A22" s="78">
        <v>15</v>
      </c>
      <c r="B22" s="154" t="s">
        <v>463</v>
      </c>
      <c r="C22" s="79">
        <v>500</v>
      </c>
      <c r="D22" s="79">
        <v>300</v>
      </c>
      <c r="E22" s="79">
        <f t="shared" si="0"/>
        <v>200</v>
      </c>
      <c r="F22" s="79"/>
      <c r="G22" s="4"/>
      <c r="H22" s="21"/>
      <c r="I22" s="21"/>
      <c r="J22" s="21"/>
      <c r="K22" s="21"/>
      <c r="L22" s="21"/>
      <c r="M22" s="19"/>
      <c r="N22" s="80"/>
      <c r="O22" s="86" t="s">
        <v>430</v>
      </c>
      <c r="P22" s="58"/>
      <c r="Q22" s="58"/>
      <c r="R22" s="58"/>
      <c r="S22" s="58"/>
      <c r="T22" s="87"/>
    </row>
    <row r="23" spans="1:20" ht="14.25" customHeight="1" thickTop="1" thickBot="1" x14ac:dyDescent="0.2">
      <c r="A23" s="91">
        <v>16</v>
      </c>
      <c r="B23" s="155" t="s">
        <v>464</v>
      </c>
      <c r="C23" s="92">
        <v>300</v>
      </c>
      <c r="D23" s="92">
        <v>300</v>
      </c>
      <c r="E23" s="92">
        <f t="shared" si="0"/>
        <v>0</v>
      </c>
      <c r="F23" s="91"/>
      <c r="G23" s="4"/>
      <c r="H23" s="21"/>
      <c r="I23" s="21"/>
      <c r="J23" s="21"/>
      <c r="K23" s="21"/>
      <c r="L23" s="21"/>
      <c r="M23" s="19"/>
      <c r="N23" s="80"/>
      <c r="O23" s="86"/>
      <c r="P23" s="58"/>
      <c r="Q23" s="58"/>
      <c r="R23" s="58"/>
      <c r="S23" s="58"/>
      <c r="T23" s="87"/>
    </row>
    <row r="24" spans="1:20" ht="14.25" customHeight="1" thickTop="1" x14ac:dyDescent="0.15">
      <c r="A24" s="21">
        <v>17</v>
      </c>
      <c r="B24" s="21" t="s">
        <v>12</v>
      </c>
      <c r="C24" s="21">
        <v>755</v>
      </c>
      <c r="D24" s="21">
        <v>530</v>
      </c>
      <c r="E24" s="21">
        <f t="shared" si="0"/>
        <v>225</v>
      </c>
      <c r="F24" s="21"/>
      <c r="G24" s="4"/>
      <c r="H24" s="21"/>
      <c r="I24" s="21"/>
      <c r="J24" s="21"/>
      <c r="K24" s="21"/>
      <c r="L24" s="21"/>
      <c r="M24" s="19"/>
      <c r="N24" s="80"/>
      <c r="O24" s="86" t="s">
        <v>40</v>
      </c>
      <c r="P24" s="58"/>
      <c r="Q24" s="58"/>
      <c r="R24" s="58"/>
      <c r="S24" s="58"/>
      <c r="T24" s="87"/>
    </row>
    <row r="25" spans="1:20" ht="14.25" customHeight="1" x14ac:dyDescent="0.15">
      <c r="A25" s="19">
        <v>18</v>
      </c>
      <c r="B25" s="19" t="s">
        <v>13</v>
      </c>
      <c r="C25" s="19">
        <v>490</v>
      </c>
      <c r="D25" s="19">
        <v>370</v>
      </c>
      <c r="E25" s="19">
        <f t="shared" si="0"/>
        <v>120</v>
      </c>
      <c r="F25" s="19"/>
      <c r="G25" s="4"/>
      <c r="H25" s="21"/>
      <c r="I25" s="21"/>
      <c r="J25" s="21"/>
      <c r="K25" s="21"/>
      <c r="L25" s="21"/>
      <c r="M25" s="19"/>
      <c r="N25" s="80"/>
      <c r="O25" s="86" t="s">
        <v>322</v>
      </c>
      <c r="P25" s="58"/>
      <c r="Q25" s="58"/>
      <c r="R25" s="58"/>
      <c r="S25" s="58"/>
      <c r="T25" s="87"/>
    </row>
    <row r="26" spans="1:20" ht="14.25" customHeight="1" thickBot="1" x14ac:dyDescent="0.2">
      <c r="A26" s="78"/>
      <c r="B26" s="88" t="s">
        <v>325</v>
      </c>
      <c r="C26" s="79">
        <f>SUM(C24:C25)</f>
        <v>1245</v>
      </c>
      <c r="D26" s="79">
        <f>SUM(D24:D25)</f>
        <v>900</v>
      </c>
      <c r="E26" s="94">
        <f t="shared" si="0"/>
        <v>345</v>
      </c>
      <c r="F26" s="79"/>
      <c r="G26" s="4"/>
      <c r="H26" s="21"/>
      <c r="I26" s="21"/>
      <c r="J26" s="21"/>
      <c r="K26" s="21"/>
      <c r="L26" s="21"/>
      <c r="M26" s="19"/>
      <c r="N26" s="80"/>
      <c r="O26" s="86"/>
      <c r="P26" s="58"/>
      <c r="Q26" s="58"/>
      <c r="R26" s="58"/>
      <c r="S26" s="58"/>
      <c r="T26" s="87"/>
    </row>
    <row r="27" spans="1:20" ht="14.25" customHeight="1" thickTop="1" thickBot="1" x14ac:dyDescent="0.2">
      <c r="A27" s="78">
        <v>19</v>
      </c>
      <c r="B27" s="78" t="s">
        <v>56</v>
      </c>
      <c r="C27" s="79">
        <v>235</v>
      </c>
      <c r="D27" s="79">
        <v>150</v>
      </c>
      <c r="E27" s="79">
        <f t="shared" ref="E27:E33" si="1">SUM(C27-D27)</f>
        <v>85</v>
      </c>
      <c r="F27" s="79"/>
      <c r="G27" s="4"/>
      <c r="H27" s="21"/>
      <c r="I27" s="21"/>
      <c r="J27" s="21"/>
      <c r="K27" s="21"/>
      <c r="L27" s="21"/>
      <c r="M27" s="19"/>
      <c r="N27" s="80"/>
      <c r="O27" s="86" t="s">
        <v>42</v>
      </c>
      <c r="P27" s="58"/>
      <c r="Q27" s="58" t="s">
        <v>27</v>
      </c>
      <c r="R27" s="58"/>
      <c r="S27" s="58" t="s">
        <v>43</v>
      </c>
      <c r="T27" s="97"/>
    </row>
    <row r="28" spans="1:20" ht="14.25" customHeight="1" thickTop="1" thickBot="1" x14ac:dyDescent="0.2">
      <c r="A28" s="91">
        <v>20</v>
      </c>
      <c r="B28" s="155" t="s">
        <v>465</v>
      </c>
      <c r="C28" s="92">
        <v>300</v>
      </c>
      <c r="D28" s="92">
        <v>300</v>
      </c>
      <c r="E28" s="92">
        <f t="shared" si="1"/>
        <v>0</v>
      </c>
      <c r="F28" s="91"/>
      <c r="G28" s="4"/>
      <c r="H28" s="21"/>
      <c r="I28" s="21"/>
      <c r="J28" s="21"/>
      <c r="K28" s="21"/>
      <c r="L28" s="21"/>
      <c r="M28" s="19"/>
      <c r="N28" s="80"/>
      <c r="O28" s="86" t="s">
        <v>44</v>
      </c>
      <c r="P28" s="58"/>
      <c r="Q28" s="58"/>
      <c r="R28" s="58"/>
      <c r="S28" s="58"/>
      <c r="T28" s="97"/>
    </row>
    <row r="29" spans="1:20" ht="14.25" customHeight="1" thickTop="1" x14ac:dyDescent="0.15">
      <c r="A29" s="21">
        <v>21</v>
      </c>
      <c r="B29" s="21" t="s">
        <v>14</v>
      </c>
      <c r="C29" s="21">
        <v>710</v>
      </c>
      <c r="D29" s="21">
        <v>565</v>
      </c>
      <c r="E29" s="21">
        <f t="shared" si="1"/>
        <v>145</v>
      </c>
      <c r="F29" s="21"/>
      <c r="G29" s="4"/>
      <c r="H29" s="21"/>
      <c r="I29" s="21"/>
      <c r="J29" s="21"/>
      <c r="K29" s="21"/>
      <c r="L29" s="19"/>
      <c r="M29" s="19"/>
      <c r="N29" s="80"/>
      <c r="O29" s="86"/>
      <c r="P29" s="58"/>
      <c r="Q29" s="58"/>
      <c r="R29" s="58"/>
      <c r="S29" s="98"/>
      <c r="T29" s="97"/>
    </row>
    <row r="30" spans="1:20" ht="14.25" customHeight="1" x14ac:dyDescent="0.15">
      <c r="A30" s="19">
        <v>22</v>
      </c>
      <c r="B30" s="19" t="s">
        <v>15</v>
      </c>
      <c r="C30" s="19">
        <v>450</v>
      </c>
      <c r="D30" s="19">
        <v>315</v>
      </c>
      <c r="E30" s="21">
        <f t="shared" si="1"/>
        <v>135</v>
      </c>
      <c r="F30" s="19"/>
      <c r="G30" s="4"/>
      <c r="H30" s="21"/>
      <c r="I30" s="21"/>
      <c r="J30" s="21"/>
      <c r="K30" s="21"/>
      <c r="L30" s="19"/>
      <c r="M30" s="19"/>
      <c r="N30" s="80"/>
      <c r="O30" s="86" t="s">
        <v>42</v>
      </c>
      <c r="P30" s="58"/>
      <c r="Q30" s="58" t="s">
        <v>28</v>
      </c>
      <c r="R30" s="58"/>
      <c r="S30" s="58" t="s">
        <v>31</v>
      </c>
      <c r="T30" s="87"/>
    </row>
    <row r="31" spans="1:20" ht="14.25" customHeight="1" x14ac:dyDescent="0.15">
      <c r="A31" s="19">
        <v>23</v>
      </c>
      <c r="B31" s="19" t="s">
        <v>17</v>
      </c>
      <c r="C31" s="19">
        <v>1130</v>
      </c>
      <c r="D31" s="19">
        <v>650</v>
      </c>
      <c r="E31" s="21">
        <f t="shared" si="1"/>
        <v>480</v>
      </c>
      <c r="F31" s="19"/>
      <c r="G31" s="4"/>
      <c r="H31" s="21"/>
      <c r="I31" s="21"/>
      <c r="J31" s="21"/>
      <c r="K31" s="21"/>
      <c r="L31" s="21"/>
      <c r="M31" s="19"/>
      <c r="N31" s="80"/>
      <c r="O31" s="86" t="s">
        <v>44</v>
      </c>
      <c r="P31" s="58"/>
      <c r="Q31" s="59"/>
      <c r="R31" s="59"/>
      <c r="S31" s="59"/>
      <c r="T31" s="96"/>
    </row>
    <row r="32" spans="1:20" ht="14.25" customHeight="1" x14ac:dyDescent="0.15">
      <c r="A32" s="19">
        <v>24</v>
      </c>
      <c r="B32" s="19" t="s">
        <v>18</v>
      </c>
      <c r="C32" s="19">
        <v>400</v>
      </c>
      <c r="D32" s="19">
        <v>200</v>
      </c>
      <c r="E32" s="21">
        <f t="shared" si="1"/>
        <v>200</v>
      </c>
      <c r="F32" s="19"/>
      <c r="G32" s="4"/>
      <c r="H32" s="21"/>
      <c r="I32" s="21"/>
      <c r="J32" s="21"/>
      <c r="K32" s="21"/>
      <c r="L32" s="21"/>
      <c r="M32" s="19"/>
      <c r="N32" s="80"/>
      <c r="O32" s="86"/>
      <c r="P32" s="58"/>
      <c r="Q32" s="59"/>
      <c r="R32" s="59"/>
      <c r="S32" s="59"/>
      <c r="T32" s="96"/>
    </row>
    <row r="33" spans="1:20" ht="14.25" customHeight="1" x14ac:dyDescent="0.15">
      <c r="A33" s="19">
        <v>25</v>
      </c>
      <c r="B33" s="19" t="s">
        <v>19</v>
      </c>
      <c r="C33" s="19">
        <v>325</v>
      </c>
      <c r="D33" s="19">
        <v>325</v>
      </c>
      <c r="E33" s="21">
        <f t="shared" si="1"/>
        <v>0</v>
      </c>
      <c r="F33" s="19"/>
      <c r="G33" s="4"/>
      <c r="H33" s="21"/>
      <c r="I33" s="21"/>
      <c r="J33" s="21"/>
      <c r="K33" s="21"/>
      <c r="L33" s="21"/>
      <c r="M33" s="19"/>
      <c r="N33" s="80"/>
      <c r="O33" s="86" t="s">
        <v>45</v>
      </c>
      <c r="P33" s="58"/>
      <c r="Q33" s="58" t="s">
        <v>46</v>
      </c>
      <c r="R33" s="58"/>
      <c r="S33" s="58"/>
      <c r="T33" s="87"/>
    </row>
    <row r="34" spans="1:20" ht="14.25" customHeight="1" thickBot="1" x14ac:dyDescent="0.2">
      <c r="A34" s="78"/>
      <c r="B34" s="88" t="s">
        <v>325</v>
      </c>
      <c r="C34" s="79">
        <f>SUM(C29:C33)</f>
        <v>3015</v>
      </c>
      <c r="D34" s="79">
        <f>SUM(D29:D33)</f>
        <v>2055</v>
      </c>
      <c r="E34" s="79">
        <f>SUM(E29:E33)</f>
        <v>960</v>
      </c>
      <c r="F34" s="79"/>
      <c r="G34" s="4"/>
      <c r="H34" s="117"/>
      <c r="I34" s="117"/>
      <c r="J34" s="117"/>
      <c r="K34" s="117"/>
      <c r="L34" s="117"/>
      <c r="M34" s="23"/>
      <c r="N34" s="80"/>
      <c r="O34" s="86"/>
      <c r="P34" s="58"/>
      <c r="Q34" s="58" t="s">
        <v>47</v>
      </c>
      <c r="R34" s="58"/>
      <c r="S34" s="58"/>
      <c r="T34" s="87"/>
    </row>
    <row r="35" spans="1:20" ht="14.25" customHeight="1" thickTop="1" thickBot="1" x14ac:dyDescent="0.2">
      <c r="A35" s="91">
        <v>26</v>
      </c>
      <c r="B35" s="91" t="s">
        <v>456</v>
      </c>
      <c r="C35" s="92">
        <v>1070</v>
      </c>
      <c r="D35" s="92">
        <v>710</v>
      </c>
      <c r="E35" s="92">
        <f t="shared" ref="E35:E40" si="2">SUM(C35-D35)</f>
        <v>360</v>
      </c>
      <c r="F35" s="91"/>
      <c r="G35" s="4"/>
      <c r="H35" s="102" t="s">
        <v>16</v>
      </c>
      <c r="I35" s="103"/>
      <c r="J35" s="156">
        <f>SUM(C6,C10,C15,C20:C22,C23,C26:C27,C28,C34,C35,C41,J4,J9:J11)</f>
        <v>22245</v>
      </c>
      <c r="K35" s="156">
        <f>SUM(D6,D10,D15,D20:D22,D23,D26:D27,D28,D34,D35,D41,K9:K11,K4)</f>
        <v>14265</v>
      </c>
      <c r="L35" s="156">
        <f>SUM(E6,E10,E15,E20:E22,E23,E26:E27,E28,E34,E35,E41,L9:L11,L4)</f>
        <v>7980</v>
      </c>
      <c r="M35" s="149"/>
      <c r="N35" s="80"/>
      <c r="O35" s="86"/>
      <c r="P35" s="58"/>
      <c r="Q35" s="58"/>
      <c r="R35" s="58"/>
      <c r="S35" s="58"/>
      <c r="T35" s="87"/>
    </row>
    <row r="36" spans="1:20" ht="14.25" customHeight="1" thickTop="1" thickBot="1" x14ac:dyDescent="0.2">
      <c r="A36" s="19">
        <v>27</v>
      </c>
      <c r="B36" s="19" t="s">
        <v>313</v>
      </c>
      <c r="C36" s="19">
        <v>275</v>
      </c>
      <c r="D36" s="19">
        <v>225</v>
      </c>
      <c r="E36" s="19">
        <f t="shared" si="2"/>
        <v>50</v>
      </c>
      <c r="F36" s="19"/>
      <c r="G36" s="4"/>
      <c r="H36" s="109"/>
      <c r="I36" s="110"/>
      <c r="J36" s="157"/>
      <c r="K36" s="157"/>
      <c r="L36" s="157"/>
      <c r="M36" s="151"/>
      <c r="N36" s="80"/>
      <c r="O36" s="86"/>
      <c r="P36" s="58"/>
      <c r="Q36" s="58"/>
      <c r="R36" s="58"/>
      <c r="S36" s="58"/>
      <c r="T36" s="87"/>
    </row>
    <row r="37" spans="1:20" ht="14.25" customHeight="1" thickBot="1" x14ac:dyDescent="0.2">
      <c r="A37" s="19">
        <v>28</v>
      </c>
      <c r="B37" s="19" t="s">
        <v>315</v>
      </c>
      <c r="C37" s="19">
        <v>505</v>
      </c>
      <c r="D37" s="19">
        <v>360</v>
      </c>
      <c r="E37" s="19">
        <f t="shared" si="2"/>
        <v>145</v>
      </c>
      <c r="F37" s="19"/>
      <c r="G37" s="4"/>
      <c r="H37" s="117"/>
      <c r="I37" s="117"/>
      <c r="J37" s="117"/>
      <c r="K37" s="117"/>
      <c r="L37" s="117"/>
      <c r="M37" s="117"/>
      <c r="N37" s="80"/>
      <c r="O37" s="86"/>
      <c r="P37" s="58"/>
      <c r="Q37" s="58"/>
      <c r="R37" s="58"/>
      <c r="S37" s="58"/>
      <c r="T37" s="87"/>
    </row>
    <row r="38" spans="1:20" ht="14.25" customHeight="1" x14ac:dyDescent="0.15">
      <c r="A38" s="19">
        <v>29</v>
      </c>
      <c r="B38" s="19" t="s">
        <v>316</v>
      </c>
      <c r="C38" s="19">
        <v>230</v>
      </c>
      <c r="D38" s="19">
        <v>125</v>
      </c>
      <c r="E38" s="19">
        <f t="shared" si="2"/>
        <v>105</v>
      </c>
      <c r="F38" s="19"/>
      <c r="G38" s="4"/>
      <c r="H38" s="102" t="s">
        <v>20</v>
      </c>
      <c r="I38" s="103"/>
      <c r="J38" s="158">
        <f>SUM(本庁!J41,北部!J36,中央!Q8,久里浜!J39,西部!J35)</f>
        <v>125205</v>
      </c>
      <c r="K38" s="158">
        <f>SUM(本庁!K41,北部!K36,中央!R8,久里浜!K39,西部!K35)</f>
        <v>76695</v>
      </c>
      <c r="L38" s="158">
        <f>SUM(本庁!L41,北部!L36,中央!S8,久里浜!L39,西部!L35)</f>
        <v>48510</v>
      </c>
      <c r="M38" s="149"/>
      <c r="N38" s="80"/>
      <c r="O38" s="86"/>
      <c r="P38" s="58"/>
      <c r="Q38" s="58"/>
      <c r="R38" s="58"/>
      <c r="S38" s="58"/>
      <c r="T38" s="87"/>
    </row>
    <row r="39" spans="1:20" ht="14.25" customHeight="1" thickBot="1" x14ac:dyDescent="0.2">
      <c r="A39" s="19">
        <v>30</v>
      </c>
      <c r="B39" s="19" t="s">
        <v>0</v>
      </c>
      <c r="C39" s="19">
        <v>180</v>
      </c>
      <c r="D39" s="19">
        <v>150</v>
      </c>
      <c r="E39" s="19">
        <f t="shared" si="2"/>
        <v>30</v>
      </c>
      <c r="F39" s="19"/>
      <c r="G39" s="4"/>
      <c r="H39" s="109"/>
      <c r="I39" s="110"/>
      <c r="J39" s="159"/>
      <c r="K39" s="159"/>
      <c r="L39" s="159"/>
      <c r="M39" s="151"/>
      <c r="N39" s="80"/>
      <c r="O39" s="86"/>
      <c r="P39" s="58"/>
      <c r="Q39" s="58"/>
      <c r="R39" s="58"/>
      <c r="S39" s="58"/>
      <c r="T39" s="87"/>
    </row>
    <row r="40" spans="1:20" ht="14.25" customHeight="1" x14ac:dyDescent="0.15">
      <c r="A40" s="19">
        <v>31</v>
      </c>
      <c r="B40" s="19" t="s">
        <v>2</v>
      </c>
      <c r="C40" s="19">
        <v>350</v>
      </c>
      <c r="D40" s="19">
        <v>245</v>
      </c>
      <c r="E40" s="19">
        <f t="shared" si="2"/>
        <v>105</v>
      </c>
      <c r="F40" s="19"/>
      <c r="G40" s="4"/>
      <c r="H40" s="21"/>
      <c r="I40" s="21"/>
      <c r="J40" s="21"/>
      <c r="K40" s="21"/>
      <c r="L40" s="21"/>
      <c r="M40" s="160"/>
      <c r="N40" s="80"/>
      <c r="O40" s="99" t="s">
        <v>432</v>
      </c>
      <c r="P40" s="100"/>
      <c r="Q40" s="100"/>
      <c r="R40" s="100"/>
      <c r="S40" s="100"/>
      <c r="T40" s="101"/>
    </row>
    <row r="41" spans="1:20" ht="14.25" customHeight="1" thickBot="1" x14ac:dyDescent="0.2">
      <c r="A41" s="78"/>
      <c r="B41" s="88" t="s">
        <v>325</v>
      </c>
      <c r="C41" s="79">
        <f>SUM(C36:C40)</f>
        <v>1540</v>
      </c>
      <c r="D41" s="79">
        <f>SUM(D36:D40)</f>
        <v>1105</v>
      </c>
      <c r="E41" s="79">
        <f>SUM(E36:E40)</f>
        <v>435</v>
      </c>
      <c r="F41" s="79"/>
      <c r="G41" s="4"/>
      <c r="H41" s="161" t="s">
        <v>326</v>
      </c>
      <c r="I41" s="162"/>
      <c r="J41" s="162"/>
      <c r="K41" s="162"/>
      <c r="L41" s="162"/>
      <c r="M41" s="163"/>
      <c r="N41" s="80"/>
      <c r="O41" s="99"/>
      <c r="P41" s="100"/>
      <c r="Q41" s="100"/>
      <c r="R41" s="100"/>
      <c r="S41" s="100"/>
      <c r="T41" s="101"/>
    </row>
    <row r="42" spans="1:20" ht="14.25" thickTop="1" x14ac:dyDescent="0.15">
      <c r="A42" s="80"/>
      <c r="B42" s="130" t="s">
        <v>457</v>
      </c>
      <c r="C42" s="80"/>
      <c r="D42" s="80"/>
      <c r="E42" s="80"/>
      <c r="F42" s="80"/>
      <c r="G42" s="4"/>
      <c r="H42" s="164"/>
      <c r="I42" s="165"/>
      <c r="J42" s="165"/>
      <c r="K42" s="165"/>
      <c r="L42" s="165"/>
      <c r="M42" s="166"/>
      <c r="N42" s="80"/>
      <c r="O42" s="106" t="s">
        <v>48</v>
      </c>
      <c r="P42" s="107"/>
      <c r="Q42" s="107"/>
      <c r="R42" s="107"/>
      <c r="S42" s="107"/>
      <c r="T42" s="108"/>
    </row>
    <row r="43" spans="1:20" ht="14.25" thickBot="1" x14ac:dyDescent="0.2">
      <c r="A43" s="80"/>
      <c r="B43" s="167"/>
      <c r="C43" s="168" t="s">
        <v>447</v>
      </c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80"/>
      <c r="O43" s="113" t="s">
        <v>433</v>
      </c>
      <c r="P43" s="114"/>
      <c r="Q43" s="114"/>
      <c r="R43" s="114"/>
      <c r="S43" s="114"/>
      <c r="T43" s="115"/>
    </row>
    <row r="44" spans="1:20" x14ac:dyDescent="0.15">
      <c r="A44" s="80"/>
      <c r="B44" s="169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80"/>
      <c r="O44" s="80"/>
      <c r="P44" s="80"/>
      <c r="Q44" s="80"/>
      <c r="R44" s="73">
        <v>45017</v>
      </c>
      <c r="S44" s="73"/>
      <c r="T44" s="116" t="s">
        <v>444</v>
      </c>
    </row>
    <row r="45" spans="1:20" x14ac:dyDescent="0.15">
      <c r="B45" s="6"/>
      <c r="C45" s="34"/>
      <c r="D45" s="47"/>
      <c r="E45" s="48"/>
      <c r="F45" s="48"/>
      <c r="G45" s="34"/>
      <c r="H45" s="34"/>
      <c r="I45" s="34"/>
      <c r="K45" s="34"/>
      <c r="L45" s="48"/>
      <c r="M45" s="48"/>
    </row>
    <row r="46" spans="1:20" x14ac:dyDescent="0.15">
      <c r="B46" s="42"/>
      <c r="C46" s="34"/>
      <c r="D46" s="47"/>
      <c r="E46" s="48"/>
      <c r="F46" s="48"/>
      <c r="G46" s="34"/>
      <c r="H46" s="34"/>
      <c r="I46" s="34"/>
      <c r="J46" s="34"/>
      <c r="K46" s="34"/>
      <c r="L46" s="34"/>
      <c r="M46" s="34"/>
    </row>
    <row r="47" spans="1:20" x14ac:dyDescent="0.15">
      <c r="B47" s="42"/>
      <c r="C47" s="34"/>
      <c r="D47" s="48"/>
      <c r="E47" s="48"/>
      <c r="F47" s="48"/>
      <c r="G47" s="34"/>
      <c r="H47" s="34"/>
      <c r="I47" s="34"/>
      <c r="J47" s="34"/>
      <c r="K47" s="34"/>
      <c r="L47" s="34"/>
      <c r="M47" s="34"/>
      <c r="R47" s="50"/>
    </row>
  </sheetData>
  <mergeCells count="51">
    <mergeCell ref="C43:M44"/>
    <mergeCell ref="R44:S44"/>
    <mergeCell ref="O43:T43"/>
    <mergeCell ref="Q1:R1"/>
    <mergeCell ref="O38:T39"/>
    <mergeCell ref="Q31:R32"/>
    <mergeCell ref="S31:T32"/>
    <mergeCell ref="Q33:T33"/>
    <mergeCell ref="O34:P35"/>
    <mergeCell ref="S28:T29"/>
    <mergeCell ref="S27:T27"/>
    <mergeCell ref="O27:P27"/>
    <mergeCell ref="S30:T30"/>
    <mergeCell ref="O31:P32"/>
    <mergeCell ref="O33:P33"/>
    <mergeCell ref="Q27:R27"/>
    <mergeCell ref="O42:T42"/>
    <mergeCell ref="O40:T41"/>
    <mergeCell ref="K35:K36"/>
    <mergeCell ref="M35:M36"/>
    <mergeCell ref="Q34:T35"/>
    <mergeCell ref="M38:M39"/>
    <mergeCell ref="K38:K39"/>
    <mergeCell ref="H41:M42"/>
    <mergeCell ref="H38:I39"/>
    <mergeCell ref="L38:L39"/>
    <mergeCell ref="L35:L36"/>
    <mergeCell ref="J38:J39"/>
    <mergeCell ref="O30:P30"/>
    <mergeCell ref="O16:P17"/>
    <mergeCell ref="Q16:T17"/>
    <mergeCell ref="H35:I36"/>
    <mergeCell ref="Q30:R30"/>
    <mergeCell ref="O28:P29"/>
    <mergeCell ref="Q28:R29"/>
    <mergeCell ref="J35:J36"/>
    <mergeCell ref="O36:T37"/>
    <mergeCell ref="D1:F1"/>
    <mergeCell ref="O22:T23"/>
    <mergeCell ref="O25:T26"/>
    <mergeCell ref="O3:T4"/>
    <mergeCell ref="O5:T6"/>
    <mergeCell ref="O7:T7"/>
    <mergeCell ref="O8:T10"/>
    <mergeCell ref="Q19:T20"/>
    <mergeCell ref="O24:T24"/>
    <mergeCell ref="O19:P20"/>
    <mergeCell ref="O21:T21"/>
    <mergeCell ref="O11:T11"/>
    <mergeCell ref="O12:T14"/>
    <mergeCell ref="O15:T15"/>
  </mergeCells>
  <phoneticPr fontId="2"/>
  <dataValidations count="1">
    <dataValidation imeMode="off" allowBlank="1" showInputMessage="1" showErrorMessage="1" sqref="L37:L38 A1:A41 L12:M20 M21:M39 H45:H65536 L21:L34 J4:M11 L40 B46 A43 A45:A65536 J38:K38 J35:L35 H1:H41 B44 C4:F41" xr:uid="{00000000-0002-0000-0700-000000000000}"/>
  </dataValidations>
  <printOptions horizontalCentered="1" verticalCentered="1"/>
  <pageMargins left="0.59055118110236227" right="0.59055118110236227" top="0.2" bottom="0.17" header="0.19685039370078741" footer="0.2"/>
  <pageSetup paperSize="9" scale="99" orientation="landscape" verticalDpi="300" r:id="rId1"/>
  <headerFooter alignWithMargins="0"/>
  <ignoredErrors>
    <ignoredError sqref="G16 C26:D26 C34:D34 C41:D41 J9:K9" formulaRange="1"/>
    <ignoredError sqref="E15 E34 E20 E6 E10" formula="1"/>
    <ignoredError sqref="L9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FF"/>
  </sheetPr>
  <dimension ref="A1:W60"/>
  <sheetViews>
    <sheetView zoomScale="90" zoomScaleNormal="90" workbookViewId="0">
      <selection activeCell="V20" sqref="V20:V21"/>
    </sheetView>
  </sheetViews>
  <sheetFormatPr defaultRowHeight="13.5" x14ac:dyDescent="0.15"/>
  <cols>
    <col min="1" max="1" width="3.75" style="12" bestFit="1" customWidth="1"/>
    <col min="2" max="2" width="11" style="12" customWidth="1"/>
    <col min="3" max="6" width="7.625" style="13" customWidth="1"/>
    <col min="7" max="7" width="3.75" style="40" bestFit="1" customWidth="1"/>
    <col min="8" max="8" width="11" style="12" customWidth="1"/>
    <col min="9" max="12" width="7.625" style="13" customWidth="1"/>
    <col min="13" max="13" width="3.75" style="13" customWidth="1"/>
    <col min="14" max="14" width="11" style="13" customWidth="1"/>
    <col min="15" max="15" width="7.625" style="13" customWidth="1"/>
    <col min="16" max="16" width="8.875" style="13" customWidth="1"/>
    <col min="17" max="18" width="7.625" style="13" customWidth="1"/>
    <col min="19" max="19" width="5.875" style="13" customWidth="1"/>
    <col min="20" max="23" width="9" style="13"/>
  </cols>
  <sheetData>
    <row r="1" spans="1:23" s="1" customFormat="1" ht="15" customHeight="1" x14ac:dyDescent="0.15">
      <c r="A1" s="170" t="s">
        <v>22</v>
      </c>
      <c r="B1" s="170"/>
      <c r="C1" s="171"/>
      <c r="D1" s="80"/>
      <c r="E1" s="80"/>
      <c r="F1" s="171"/>
      <c r="G1" s="170"/>
      <c r="H1" s="172" t="s">
        <v>23</v>
      </c>
      <c r="I1" s="172"/>
      <c r="J1" s="172"/>
      <c r="K1" s="172"/>
      <c r="L1" s="172"/>
      <c r="M1" s="172"/>
      <c r="N1" s="172"/>
      <c r="O1" s="173"/>
      <c r="P1" s="35" t="s">
        <v>475</v>
      </c>
      <c r="Q1" s="174" t="s">
        <v>26</v>
      </c>
      <c r="R1" s="174" t="s">
        <v>26</v>
      </c>
      <c r="S1" s="41"/>
      <c r="T1" s="6"/>
      <c r="U1" s="6"/>
      <c r="V1" s="6"/>
      <c r="W1" s="6"/>
    </row>
    <row r="2" spans="1:23" s="1" customFormat="1" ht="3" customHeight="1" x14ac:dyDescent="0.15">
      <c r="A2" s="57"/>
      <c r="B2" s="57"/>
      <c r="C2" s="57"/>
      <c r="D2" s="57"/>
      <c r="E2" s="57"/>
      <c r="F2" s="57"/>
      <c r="G2" s="52"/>
      <c r="H2" s="175"/>
      <c r="I2" s="175"/>
      <c r="J2" s="175"/>
      <c r="K2" s="175"/>
      <c r="L2" s="175"/>
      <c r="M2" s="175"/>
      <c r="N2" s="175"/>
      <c r="O2" s="2"/>
      <c r="P2" s="2"/>
      <c r="Q2" s="146"/>
      <c r="R2" s="146"/>
      <c r="S2" s="32"/>
      <c r="T2" s="6"/>
      <c r="U2" s="6"/>
      <c r="V2" s="6"/>
      <c r="W2" s="6"/>
    </row>
    <row r="3" spans="1:23" s="2" customFormat="1" ht="12" x14ac:dyDescent="0.15">
      <c r="A3" s="17" t="s">
        <v>448</v>
      </c>
      <c r="B3" s="17" t="s">
        <v>329</v>
      </c>
      <c r="C3" s="17" t="s">
        <v>27</v>
      </c>
      <c r="D3" s="17" t="s">
        <v>330</v>
      </c>
      <c r="E3" s="17" t="s">
        <v>28</v>
      </c>
      <c r="F3" s="176"/>
      <c r="G3" s="176" t="s">
        <v>30</v>
      </c>
      <c r="H3" s="17" t="s">
        <v>329</v>
      </c>
      <c r="I3" s="17" t="s">
        <v>27</v>
      </c>
      <c r="J3" s="17" t="s">
        <v>330</v>
      </c>
      <c r="K3" s="17" t="s">
        <v>28</v>
      </c>
      <c r="L3" s="17"/>
      <c r="M3" s="17" t="s">
        <v>448</v>
      </c>
      <c r="N3" s="17" t="s">
        <v>329</v>
      </c>
      <c r="O3" s="17" t="s">
        <v>27</v>
      </c>
      <c r="P3" s="17" t="s">
        <v>330</v>
      </c>
      <c r="Q3" s="17" t="s">
        <v>28</v>
      </c>
      <c r="R3" s="17"/>
      <c r="S3" s="39"/>
      <c r="T3" s="33"/>
      <c r="U3" s="33"/>
      <c r="V3" s="33"/>
      <c r="W3" s="33"/>
    </row>
    <row r="4" spans="1:23" s="3" customFormat="1" ht="13.5" customHeight="1" x14ac:dyDescent="0.15">
      <c r="A4" s="17">
        <v>1</v>
      </c>
      <c r="B4" s="17" t="s">
        <v>331</v>
      </c>
      <c r="C4" s="19">
        <v>440</v>
      </c>
      <c r="D4" s="19">
        <v>370</v>
      </c>
      <c r="E4" s="19">
        <f>C4-D4</f>
        <v>70</v>
      </c>
      <c r="F4" s="21"/>
      <c r="G4" s="177">
        <v>37</v>
      </c>
      <c r="H4" s="177" t="s">
        <v>332</v>
      </c>
      <c r="I4" s="21">
        <v>700</v>
      </c>
      <c r="J4" s="21">
        <v>500</v>
      </c>
      <c r="K4" s="21">
        <f>I4-J4</f>
        <v>200</v>
      </c>
      <c r="L4" s="21"/>
      <c r="M4" s="17">
        <v>74</v>
      </c>
      <c r="N4" s="17" t="s">
        <v>333</v>
      </c>
      <c r="O4" s="19">
        <v>765</v>
      </c>
      <c r="P4" s="19">
        <v>250</v>
      </c>
      <c r="Q4" s="19">
        <f>SUM(O4-P4)</f>
        <v>515</v>
      </c>
      <c r="R4" s="19"/>
      <c r="S4" s="34"/>
      <c r="T4" s="10"/>
      <c r="U4" s="10"/>
      <c r="V4" s="10"/>
      <c r="W4" s="10"/>
    </row>
    <row r="5" spans="1:23" s="3" customFormat="1" ht="13.5" customHeight="1" x14ac:dyDescent="0.15">
      <c r="A5" s="17">
        <v>2</v>
      </c>
      <c r="B5" s="17" t="s">
        <v>334</v>
      </c>
      <c r="C5" s="19">
        <v>560</v>
      </c>
      <c r="D5" s="19">
        <v>510</v>
      </c>
      <c r="E5" s="19">
        <f>C5-D5</f>
        <v>50</v>
      </c>
      <c r="F5" s="21"/>
      <c r="G5" s="17">
        <v>38</v>
      </c>
      <c r="H5" s="17" t="s">
        <v>335</v>
      </c>
      <c r="I5" s="19">
        <v>750</v>
      </c>
      <c r="J5" s="19">
        <v>675</v>
      </c>
      <c r="K5" s="19">
        <f>I5-J5</f>
        <v>75</v>
      </c>
      <c r="L5" s="21"/>
      <c r="M5" s="17">
        <v>75</v>
      </c>
      <c r="N5" s="17" t="s">
        <v>336</v>
      </c>
      <c r="O5" s="19">
        <v>330</v>
      </c>
      <c r="P5" s="19">
        <v>160</v>
      </c>
      <c r="Q5" s="19">
        <v>170</v>
      </c>
      <c r="R5" s="19"/>
      <c r="S5" s="34"/>
      <c r="T5" s="10"/>
      <c r="U5" s="10"/>
      <c r="V5" s="10"/>
      <c r="W5" s="10"/>
    </row>
    <row r="6" spans="1:23" s="3" customFormat="1" ht="13.5" customHeight="1" thickBot="1" x14ac:dyDescent="0.2">
      <c r="A6" s="88"/>
      <c r="B6" s="88" t="s">
        <v>325</v>
      </c>
      <c r="C6" s="79">
        <f>SUM(C4:C5)</f>
        <v>1000</v>
      </c>
      <c r="D6" s="79">
        <f>SUM(D4:D5)</f>
        <v>880</v>
      </c>
      <c r="E6" s="79">
        <f>SUM(E4:E5)</f>
        <v>120</v>
      </c>
      <c r="F6" s="78"/>
      <c r="G6" s="88"/>
      <c r="H6" s="88" t="s">
        <v>325</v>
      </c>
      <c r="I6" s="79">
        <f>SUM(I4:I5)</f>
        <v>1450</v>
      </c>
      <c r="J6" s="79">
        <f>SUM(J4:J5)</f>
        <v>1175</v>
      </c>
      <c r="K6" s="79">
        <f>SUM(K4:K5)</f>
        <v>275</v>
      </c>
      <c r="L6" s="78"/>
      <c r="M6" s="88"/>
      <c r="N6" s="88" t="s">
        <v>325</v>
      </c>
      <c r="O6" s="79">
        <f>SUM(I41:I46,O4:O5)</f>
        <v>5465</v>
      </c>
      <c r="P6" s="79">
        <f>SUM(J41:J46,P4:P5)</f>
        <v>2555</v>
      </c>
      <c r="Q6" s="79">
        <f>SUM(K41:K46,Q4:Q5)</f>
        <v>2910</v>
      </c>
      <c r="R6" s="119"/>
      <c r="S6" s="42"/>
      <c r="T6" s="10"/>
      <c r="U6" s="10"/>
      <c r="V6" s="10"/>
      <c r="W6" s="10"/>
    </row>
    <row r="7" spans="1:23" s="3" customFormat="1" ht="13.5" customHeight="1" thickTop="1" thickBot="1" x14ac:dyDescent="0.2">
      <c r="A7" s="178">
        <v>3</v>
      </c>
      <c r="B7" s="178" t="s">
        <v>337</v>
      </c>
      <c r="C7" s="92">
        <v>290</v>
      </c>
      <c r="D7" s="92">
        <v>130</v>
      </c>
      <c r="E7" s="92">
        <f t="shared" ref="E7:E12" si="0">C7-D7</f>
        <v>160</v>
      </c>
      <c r="F7" s="78"/>
      <c r="G7" s="17">
        <v>39</v>
      </c>
      <c r="H7" s="17" t="s">
        <v>338</v>
      </c>
      <c r="I7" s="19">
        <v>785</v>
      </c>
      <c r="J7" s="19">
        <v>720</v>
      </c>
      <c r="K7" s="19">
        <f>I7-J7</f>
        <v>65</v>
      </c>
      <c r="L7" s="21"/>
      <c r="M7" s="17">
        <v>76</v>
      </c>
      <c r="N7" s="17" t="s">
        <v>339</v>
      </c>
      <c r="O7" s="19">
        <v>1285</v>
      </c>
      <c r="P7" s="19">
        <v>975</v>
      </c>
      <c r="Q7" s="19">
        <f t="shared" ref="Q7:Q12" si="1">O7-P7</f>
        <v>310</v>
      </c>
      <c r="R7" s="179"/>
      <c r="S7" s="34"/>
      <c r="U7" s="10"/>
      <c r="V7" s="10"/>
      <c r="W7" s="10"/>
    </row>
    <row r="8" spans="1:23" s="3" customFormat="1" ht="13.5" customHeight="1" thickTop="1" thickBot="1" x14ac:dyDescent="0.2">
      <c r="A8" s="124">
        <v>4</v>
      </c>
      <c r="B8" s="124" t="s">
        <v>340</v>
      </c>
      <c r="C8" s="94">
        <v>890</v>
      </c>
      <c r="D8" s="94">
        <v>710</v>
      </c>
      <c r="E8" s="94">
        <f t="shared" si="0"/>
        <v>180</v>
      </c>
      <c r="F8" s="78"/>
      <c r="G8" s="17">
        <v>40</v>
      </c>
      <c r="H8" s="17" t="s">
        <v>341</v>
      </c>
      <c r="I8" s="19">
        <v>550</v>
      </c>
      <c r="J8" s="19">
        <v>545</v>
      </c>
      <c r="K8" s="19">
        <f>I8-J8</f>
        <v>5</v>
      </c>
      <c r="L8" s="21"/>
      <c r="M8" s="17">
        <v>77</v>
      </c>
      <c r="N8" s="17" t="s">
        <v>342</v>
      </c>
      <c r="O8" s="19">
        <v>445</v>
      </c>
      <c r="P8" s="19">
        <v>430</v>
      </c>
      <c r="Q8" s="19">
        <f t="shared" si="1"/>
        <v>15</v>
      </c>
      <c r="R8" s="180"/>
      <c r="S8" s="34"/>
      <c r="U8" s="10"/>
      <c r="V8" s="10"/>
      <c r="W8" s="10"/>
    </row>
    <row r="9" spans="1:23" s="3" customFormat="1" ht="13.5" customHeight="1" thickTop="1" x14ac:dyDescent="0.15">
      <c r="A9" s="177">
        <v>5</v>
      </c>
      <c r="B9" s="177" t="s">
        <v>343</v>
      </c>
      <c r="C9" s="21">
        <v>670</v>
      </c>
      <c r="D9" s="21">
        <v>420</v>
      </c>
      <c r="E9" s="21">
        <f t="shared" si="0"/>
        <v>250</v>
      </c>
      <c r="F9" s="21"/>
      <c r="G9" s="17">
        <v>41</v>
      </c>
      <c r="H9" s="17" t="s">
        <v>344</v>
      </c>
      <c r="I9" s="19">
        <v>570</v>
      </c>
      <c r="J9" s="19">
        <v>175</v>
      </c>
      <c r="K9" s="19">
        <f>I9-J9</f>
        <v>395</v>
      </c>
      <c r="L9" s="21"/>
      <c r="M9" s="17">
        <v>78</v>
      </c>
      <c r="N9" s="17" t="s">
        <v>345</v>
      </c>
      <c r="O9" s="19">
        <v>705</v>
      </c>
      <c r="P9" s="19">
        <v>690</v>
      </c>
      <c r="Q9" s="19">
        <f t="shared" si="1"/>
        <v>15</v>
      </c>
      <c r="R9" s="180"/>
      <c r="S9" s="34"/>
      <c r="U9" s="10"/>
      <c r="V9" s="10"/>
      <c r="W9" s="10"/>
    </row>
    <row r="10" spans="1:23" s="3" customFormat="1" ht="13.5" customHeight="1" thickBot="1" x14ac:dyDescent="0.2">
      <c r="A10" s="17">
        <v>6</v>
      </c>
      <c r="B10" s="17" t="s">
        <v>346</v>
      </c>
      <c r="C10" s="19">
        <v>395</v>
      </c>
      <c r="D10" s="19">
        <v>355</v>
      </c>
      <c r="E10" s="19">
        <f t="shared" si="0"/>
        <v>40</v>
      </c>
      <c r="F10" s="21"/>
      <c r="G10" s="88"/>
      <c r="H10" s="88" t="s">
        <v>325</v>
      </c>
      <c r="I10" s="79">
        <f>SUM(I7:I9)</f>
        <v>1905</v>
      </c>
      <c r="J10" s="79">
        <f>SUM(J7:J9)</f>
        <v>1440</v>
      </c>
      <c r="K10" s="79">
        <f>SUM(K7:K9)</f>
        <v>465</v>
      </c>
      <c r="L10" s="78"/>
      <c r="M10" s="17">
        <v>79</v>
      </c>
      <c r="N10" s="17" t="s">
        <v>347</v>
      </c>
      <c r="O10" s="19">
        <v>210</v>
      </c>
      <c r="P10" s="19">
        <v>170</v>
      </c>
      <c r="Q10" s="19">
        <f t="shared" si="1"/>
        <v>40</v>
      </c>
      <c r="R10" s="180"/>
      <c r="S10" s="34"/>
      <c r="U10" s="10"/>
      <c r="V10" s="10"/>
      <c r="W10" s="10"/>
    </row>
    <row r="11" spans="1:23" s="3" customFormat="1" ht="13.5" customHeight="1" thickTop="1" x14ac:dyDescent="0.15">
      <c r="A11" s="17">
        <v>7</v>
      </c>
      <c r="B11" s="17" t="s">
        <v>348</v>
      </c>
      <c r="C11" s="19">
        <v>500</v>
      </c>
      <c r="D11" s="19">
        <v>460</v>
      </c>
      <c r="E11" s="19">
        <f t="shared" si="0"/>
        <v>40</v>
      </c>
      <c r="F11" s="21"/>
      <c r="G11" s="181">
        <v>42</v>
      </c>
      <c r="H11" s="177" t="s">
        <v>349</v>
      </c>
      <c r="I11" s="21">
        <v>2800</v>
      </c>
      <c r="J11" s="21">
        <v>0</v>
      </c>
      <c r="K11" s="21">
        <f>I11-J11</f>
        <v>2800</v>
      </c>
      <c r="L11" s="21"/>
      <c r="M11" s="17">
        <v>80</v>
      </c>
      <c r="N11" s="17" t="s">
        <v>350</v>
      </c>
      <c r="O11" s="19">
        <v>330</v>
      </c>
      <c r="P11" s="19">
        <v>330</v>
      </c>
      <c r="Q11" s="19">
        <f t="shared" si="1"/>
        <v>0</v>
      </c>
      <c r="R11" s="180"/>
      <c r="S11" s="34"/>
      <c r="U11" s="10"/>
      <c r="V11" s="10"/>
      <c r="W11" s="10"/>
    </row>
    <row r="12" spans="1:23" s="3" customFormat="1" ht="13.5" customHeight="1" x14ac:dyDescent="0.15">
      <c r="A12" s="17">
        <v>8</v>
      </c>
      <c r="B12" s="17" t="s">
        <v>351</v>
      </c>
      <c r="C12" s="19">
        <v>310</v>
      </c>
      <c r="D12" s="19">
        <v>305</v>
      </c>
      <c r="E12" s="19">
        <f t="shared" si="0"/>
        <v>5</v>
      </c>
      <c r="F12" s="21"/>
      <c r="G12" s="176">
        <v>43</v>
      </c>
      <c r="H12" s="17" t="s">
        <v>352</v>
      </c>
      <c r="I12" s="19">
        <v>2150</v>
      </c>
      <c r="J12" s="19">
        <v>0</v>
      </c>
      <c r="K12" s="19">
        <f>I12-J12</f>
        <v>2150</v>
      </c>
      <c r="L12" s="21"/>
      <c r="M12" s="17">
        <v>81</v>
      </c>
      <c r="N12" s="17" t="s">
        <v>353</v>
      </c>
      <c r="O12" s="19">
        <v>390</v>
      </c>
      <c r="P12" s="19">
        <v>390</v>
      </c>
      <c r="Q12" s="19">
        <f t="shared" si="1"/>
        <v>0</v>
      </c>
      <c r="R12" s="180"/>
      <c r="S12" s="34"/>
      <c r="T12" s="51"/>
      <c r="U12" s="10"/>
      <c r="V12" s="10"/>
      <c r="W12" s="10"/>
    </row>
    <row r="13" spans="1:23" s="3" customFormat="1" ht="13.5" customHeight="1" thickBot="1" x14ac:dyDescent="0.2">
      <c r="A13" s="88"/>
      <c r="B13" s="88" t="s">
        <v>325</v>
      </c>
      <c r="C13" s="79">
        <f>SUM(C9:C12)</f>
        <v>1875</v>
      </c>
      <c r="D13" s="79">
        <f>SUM(D9:D12)</f>
        <v>1540</v>
      </c>
      <c r="E13" s="79">
        <f>SUM(E9:E12)</f>
        <v>335</v>
      </c>
      <c r="F13" s="78"/>
      <c r="G13" s="176">
        <v>44</v>
      </c>
      <c r="H13" s="17" t="s">
        <v>354</v>
      </c>
      <c r="I13" s="19">
        <v>1425</v>
      </c>
      <c r="J13" s="19">
        <v>0</v>
      </c>
      <c r="K13" s="19">
        <f>I13-J13</f>
        <v>1425</v>
      </c>
      <c r="L13" s="21"/>
      <c r="M13" s="88"/>
      <c r="N13" s="88" t="s">
        <v>325</v>
      </c>
      <c r="O13" s="79">
        <f>SUM(O7:O12)</f>
        <v>3365</v>
      </c>
      <c r="P13" s="79">
        <f>SUM(P7:P12)</f>
        <v>2985</v>
      </c>
      <c r="Q13" s="79">
        <f>SUM(O13-P13)</f>
        <v>380</v>
      </c>
      <c r="R13" s="79"/>
      <c r="S13" s="42"/>
      <c r="T13" s="51"/>
      <c r="U13" s="10"/>
      <c r="V13" s="10"/>
      <c r="W13" s="10"/>
    </row>
    <row r="14" spans="1:23" s="3" customFormat="1" ht="13.5" customHeight="1" thickTop="1" thickBot="1" x14ac:dyDescent="0.2">
      <c r="A14" s="124">
        <v>9</v>
      </c>
      <c r="B14" s="124" t="s">
        <v>355</v>
      </c>
      <c r="C14" s="94">
        <v>1400</v>
      </c>
      <c r="D14" s="94">
        <v>590</v>
      </c>
      <c r="E14" s="94">
        <f>C14-D14</f>
        <v>810</v>
      </c>
      <c r="F14" s="78"/>
      <c r="G14" s="182"/>
      <c r="H14" s="88" t="s">
        <v>325</v>
      </c>
      <c r="I14" s="79">
        <f>SUM(I11:I13)</f>
        <v>6375</v>
      </c>
      <c r="J14" s="79">
        <f>SUM(J11:J13)</f>
        <v>0</v>
      </c>
      <c r="K14" s="79">
        <f>SUM(K11:K13)</f>
        <v>6375</v>
      </c>
      <c r="L14" s="78"/>
      <c r="M14" s="177">
        <v>82</v>
      </c>
      <c r="N14" s="177" t="s">
        <v>356</v>
      </c>
      <c r="O14" s="21">
        <v>520</v>
      </c>
      <c r="P14" s="21">
        <v>0</v>
      </c>
      <c r="Q14" s="21">
        <f>SUM(O14-P14)</f>
        <v>520</v>
      </c>
      <c r="R14" s="21"/>
      <c r="S14" s="34"/>
      <c r="T14" s="51"/>
      <c r="U14" s="10"/>
      <c r="V14" s="10"/>
      <c r="W14" s="10"/>
    </row>
    <row r="15" spans="1:23" s="3" customFormat="1" ht="13.5" customHeight="1" thickTop="1" thickBot="1" x14ac:dyDescent="0.2">
      <c r="A15" s="177">
        <v>10</v>
      </c>
      <c r="B15" s="177" t="s">
        <v>357</v>
      </c>
      <c r="C15" s="21">
        <v>1190</v>
      </c>
      <c r="D15" s="21">
        <v>170</v>
      </c>
      <c r="E15" s="21">
        <f>C15-D15</f>
        <v>1020</v>
      </c>
      <c r="F15" s="21"/>
      <c r="G15" s="124">
        <v>45</v>
      </c>
      <c r="H15" s="124" t="s">
        <v>358</v>
      </c>
      <c r="I15" s="94">
        <v>900</v>
      </c>
      <c r="J15" s="94">
        <v>205</v>
      </c>
      <c r="K15" s="94">
        <f>SUM(I15-J15)</f>
        <v>695</v>
      </c>
      <c r="L15" s="78"/>
      <c r="M15" s="17">
        <v>83</v>
      </c>
      <c r="N15" s="17" t="s">
        <v>359</v>
      </c>
      <c r="O15" s="19">
        <v>1090</v>
      </c>
      <c r="P15" s="19">
        <v>605</v>
      </c>
      <c r="Q15" s="21">
        <f>SUM(O15-P15)</f>
        <v>485</v>
      </c>
      <c r="R15" s="19"/>
      <c r="S15" s="34"/>
      <c r="U15" s="10"/>
      <c r="V15" s="10"/>
      <c r="W15" s="10"/>
    </row>
    <row r="16" spans="1:23" s="3" customFormat="1" ht="13.5" customHeight="1" thickTop="1" thickBot="1" x14ac:dyDescent="0.2">
      <c r="A16" s="17">
        <v>11</v>
      </c>
      <c r="B16" s="17" t="s">
        <v>360</v>
      </c>
      <c r="C16" s="19">
        <v>155</v>
      </c>
      <c r="D16" s="19">
        <v>5</v>
      </c>
      <c r="E16" s="19">
        <f>C16-D16</f>
        <v>150</v>
      </c>
      <c r="F16" s="21"/>
      <c r="G16" s="124">
        <v>46</v>
      </c>
      <c r="H16" s="124" t="s">
        <v>361</v>
      </c>
      <c r="I16" s="94">
        <v>790</v>
      </c>
      <c r="J16" s="94">
        <v>530</v>
      </c>
      <c r="K16" s="94">
        <f t="shared" ref="K16:K22" si="2">I16-J16</f>
        <v>260</v>
      </c>
      <c r="L16" s="78"/>
      <c r="M16" s="17">
        <v>84</v>
      </c>
      <c r="N16" s="17" t="s">
        <v>362</v>
      </c>
      <c r="O16" s="19">
        <v>290</v>
      </c>
      <c r="P16" s="19">
        <v>205</v>
      </c>
      <c r="Q16" s="21">
        <f>SUM(O16-P16)</f>
        <v>85</v>
      </c>
      <c r="R16" s="19"/>
      <c r="S16" s="34"/>
      <c r="U16" s="10"/>
      <c r="V16" s="10"/>
      <c r="W16" s="10"/>
    </row>
    <row r="17" spans="1:23" s="3" customFormat="1" ht="13.5" customHeight="1" thickTop="1" thickBot="1" x14ac:dyDescent="0.2">
      <c r="A17" s="88"/>
      <c r="B17" s="88" t="s">
        <v>325</v>
      </c>
      <c r="C17" s="79">
        <f>SUM(C15:C16)</f>
        <v>1345</v>
      </c>
      <c r="D17" s="79">
        <f>SUM(D15:D16)</f>
        <v>175</v>
      </c>
      <c r="E17" s="79">
        <f>SUM(E15:E16)</f>
        <v>1170</v>
      </c>
      <c r="F17" s="78"/>
      <c r="G17" s="181">
        <v>47</v>
      </c>
      <c r="H17" s="177" t="s">
        <v>363</v>
      </c>
      <c r="I17" s="21">
        <v>390</v>
      </c>
      <c r="J17" s="21">
        <v>390</v>
      </c>
      <c r="K17" s="21">
        <f t="shared" si="2"/>
        <v>0</v>
      </c>
      <c r="L17" s="21"/>
      <c r="M17" s="17">
        <v>85</v>
      </c>
      <c r="N17" s="17" t="s">
        <v>364</v>
      </c>
      <c r="O17" s="19">
        <v>510</v>
      </c>
      <c r="P17" s="19">
        <v>295</v>
      </c>
      <c r="Q17" s="21">
        <f>SUM(O17-P17)</f>
        <v>215</v>
      </c>
      <c r="R17" s="19"/>
      <c r="S17" s="34"/>
      <c r="U17" s="10"/>
      <c r="V17" s="10"/>
      <c r="W17" s="10"/>
    </row>
    <row r="18" spans="1:23" s="3" customFormat="1" ht="13.5" customHeight="1" thickTop="1" thickBot="1" x14ac:dyDescent="0.2">
      <c r="A18" s="124">
        <v>12</v>
      </c>
      <c r="B18" s="124" t="s">
        <v>365</v>
      </c>
      <c r="C18" s="94">
        <v>2450</v>
      </c>
      <c r="D18" s="94">
        <v>560</v>
      </c>
      <c r="E18" s="94">
        <f>C18-D18</f>
        <v>1890</v>
      </c>
      <c r="F18" s="78"/>
      <c r="G18" s="176">
        <v>48</v>
      </c>
      <c r="H18" s="17" t="s">
        <v>366</v>
      </c>
      <c r="I18" s="19">
        <v>345</v>
      </c>
      <c r="J18" s="19">
        <v>265</v>
      </c>
      <c r="K18" s="21">
        <f t="shared" si="2"/>
        <v>80</v>
      </c>
      <c r="L18" s="21"/>
      <c r="M18" s="88"/>
      <c r="N18" s="88" t="s">
        <v>325</v>
      </c>
      <c r="O18" s="79">
        <f>SUM(O14:O17)</f>
        <v>2410</v>
      </c>
      <c r="P18" s="79">
        <f>SUM(P14:P17)</f>
        <v>1105</v>
      </c>
      <c r="Q18" s="79">
        <f>SUM(Q14:Q17)</f>
        <v>1305</v>
      </c>
      <c r="R18" s="79"/>
      <c r="S18" s="42"/>
      <c r="U18" s="10"/>
      <c r="V18" s="10"/>
      <c r="W18" s="10"/>
    </row>
    <row r="19" spans="1:23" s="3" customFormat="1" ht="13.5" customHeight="1" thickTop="1" thickBot="1" x14ac:dyDescent="0.2">
      <c r="A19" s="124">
        <v>13</v>
      </c>
      <c r="B19" s="124" t="s">
        <v>367</v>
      </c>
      <c r="C19" s="94">
        <v>975</v>
      </c>
      <c r="D19" s="94">
        <v>630</v>
      </c>
      <c r="E19" s="94">
        <f>C19-D19</f>
        <v>345</v>
      </c>
      <c r="F19" s="78"/>
      <c r="G19" s="176">
        <v>49</v>
      </c>
      <c r="H19" s="17" t="s">
        <v>368</v>
      </c>
      <c r="I19" s="19">
        <v>1095</v>
      </c>
      <c r="J19" s="19">
        <v>515</v>
      </c>
      <c r="K19" s="21">
        <f t="shared" si="2"/>
        <v>580</v>
      </c>
      <c r="L19" s="21"/>
      <c r="M19" s="88">
        <v>86</v>
      </c>
      <c r="N19" s="88" t="s">
        <v>369</v>
      </c>
      <c r="O19" s="79">
        <v>1650</v>
      </c>
      <c r="P19" s="94">
        <v>0</v>
      </c>
      <c r="Q19" s="92">
        <f>SUM(O19-P19)</f>
        <v>1650</v>
      </c>
      <c r="R19" s="92"/>
      <c r="S19" s="42"/>
      <c r="U19" s="10"/>
      <c r="V19" s="10"/>
      <c r="W19" s="10"/>
    </row>
    <row r="20" spans="1:23" s="3" customFormat="1" ht="13.5" customHeight="1" thickTop="1" x14ac:dyDescent="0.15">
      <c r="A20" s="177">
        <v>14</v>
      </c>
      <c r="B20" s="177" t="s">
        <v>370</v>
      </c>
      <c r="C20" s="21">
        <v>980</v>
      </c>
      <c r="D20" s="21">
        <v>335</v>
      </c>
      <c r="E20" s="19">
        <f>C20-D20</f>
        <v>645</v>
      </c>
      <c r="F20" s="21"/>
      <c r="G20" s="176">
        <v>50</v>
      </c>
      <c r="H20" s="17" t="s">
        <v>371</v>
      </c>
      <c r="I20" s="19">
        <v>1490</v>
      </c>
      <c r="J20" s="19">
        <v>60</v>
      </c>
      <c r="K20" s="21">
        <f t="shared" si="2"/>
        <v>1430</v>
      </c>
      <c r="L20" s="21"/>
      <c r="M20" s="183"/>
      <c r="N20" s="183" t="s">
        <v>372</v>
      </c>
      <c r="O20" s="184">
        <f>SUM(C6,C7,C8,C13,C14,C17,C18,C19,C22,C23,C24,C25,C26,C27,C33,C37,C43,C46,I6,I10,I14,I15,I16,I23:I25,I32,I40,O6,O13,O18:O19)</f>
        <v>70885</v>
      </c>
      <c r="P20" s="184">
        <f>SUM(D6:D8,D13,D14,D17:D19,D22:D27,D33,D37,D43,D46,J6,J10,J15:J16,J14,J23:J25,J32,J40,P6,P13,P18:P19)</f>
        <v>32535</v>
      </c>
      <c r="Q20" s="184">
        <f>SUM(E6:E8,E13:E14,E17:E19,E22:E27,E33,E37,E43,E46,K6,K10,K14:K16,K23:K25,K32,K40,Q6,Q13,Q18:Q19)</f>
        <v>38350</v>
      </c>
      <c r="R20" s="184">
        <f>SUM(F6:F8,F13:F14,F17:F19,F22:F27,F33,F37,F43,F46,L6,L10,L14:L16,L23:L25,L32,L40,R6,R13,R18:R19)</f>
        <v>0</v>
      </c>
      <c r="S20" s="42"/>
      <c r="U20" s="10"/>
      <c r="V20" s="10"/>
      <c r="W20" s="10"/>
    </row>
    <row r="21" spans="1:23" s="3" customFormat="1" ht="13.5" customHeight="1" x14ac:dyDescent="0.15">
      <c r="A21" s="17">
        <v>15</v>
      </c>
      <c r="B21" s="17" t="s">
        <v>373</v>
      </c>
      <c r="C21" s="19">
        <v>1015</v>
      </c>
      <c r="D21" s="19">
        <v>500</v>
      </c>
      <c r="E21" s="19">
        <f>C21-D21</f>
        <v>515</v>
      </c>
      <c r="F21" s="21"/>
      <c r="G21" s="176">
        <v>51</v>
      </c>
      <c r="H21" s="17" t="s">
        <v>374</v>
      </c>
      <c r="I21" s="19">
        <v>670</v>
      </c>
      <c r="J21" s="19">
        <v>570</v>
      </c>
      <c r="K21" s="21">
        <f t="shared" si="2"/>
        <v>100</v>
      </c>
      <c r="L21" s="21"/>
      <c r="M21" s="59" t="s">
        <v>32</v>
      </c>
      <c r="N21" s="59"/>
      <c r="O21" s="59"/>
      <c r="P21" s="59"/>
      <c r="Q21" s="59"/>
      <c r="R21" s="59"/>
      <c r="S21" s="54"/>
      <c r="U21" s="10"/>
      <c r="V21" s="10"/>
      <c r="W21" s="10"/>
    </row>
    <row r="22" spans="1:23" s="3" customFormat="1" ht="13.5" customHeight="1" thickBot="1" x14ac:dyDescent="0.2">
      <c r="A22" s="88"/>
      <c r="B22" s="88" t="s">
        <v>325</v>
      </c>
      <c r="C22" s="79">
        <f>SUM(C20:C21)</f>
        <v>1995</v>
      </c>
      <c r="D22" s="79">
        <f>SUM(D20:D21)</f>
        <v>835</v>
      </c>
      <c r="E22" s="79">
        <f>SUM(E20:E21)</f>
        <v>1160</v>
      </c>
      <c r="F22" s="78"/>
      <c r="G22" s="176">
        <v>52</v>
      </c>
      <c r="H22" s="17" t="s">
        <v>375</v>
      </c>
      <c r="I22" s="19">
        <v>520</v>
      </c>
      <c r="J22" s="19">
        <v>315</v>
      </c>
      <c r="K22" s="21">
        <f t="shared" si="2"/>
        <v>205</v>
      </c>
      <c r="L22" s="21"/>
      <c r="M22" s="185" t="s">
        <v>33</v>
      </c>
      <c r="N22" s="185"/>
      <c r="O22" s="185"/>
      <c r="P22" s="185"/>
      <c r="Q22" s="185"/>
      <c r="R22" s="185"/>
      <c r="S22" s="43"/>
      <c r="T22" s="51"/>
      <c r="U22" s="10"/>
      <c r="V22" s="10"/>
      <c r="W22" s="10"/>
    </row>
    <row r="23" spans="1:23" s="3" customFormat="1" ht="13.5" customHeight="1" thickTop="1" thickBot="1" x14ac:dyDescent="0.2">
      <c r="A23" s="124">
        <v>16</v>
      </c>
      <c r="B23" s="124" t="s">
        <v>376</v>
      </c>
      <c r="C23" s="94">
        <v>1100</v>
      </c>
      <c r="D23" s="94">
        <v>500</v>
      </c>
      <c r="E23" s="94">
        <f>SUM(C23-D23)</f>
        <v>600</v>
      </c>
      <c r="F23" s="78"/>
      <c r="G23" s="182"/>
      <c r="H23" s="88" t="s">
        <v>325</v>
      </c>
      <c r="I23" s="79">
        <f>SUM(I17:I22)</f>
        <v>4510</v>
      </c>
      <c r="J23" s="79">
        <f>SUM(J17:J22)</f>
        <v>2115</v>
      </c>
      <c r="K23" s="79">
        <f>SUM(K17:K22)</f>
        <v>2395</v>
      </c>
      <c r="L23" s="78"/>
      <c r="M23" s="185"/>
      <c r="N23" s="185"/>
      <c r="O23" s="185"/>
      <c r="P23" s="185"/>
      <c r="Q23" s="185"/>
      <c r="R23" s="185"/>
      <c r="S23" s="43"/>
      <c r="T23" s="51"/>
      <c r="U23" s="10"/>
      <c r="V23" s="10"/>
      <c r="W23" s="10"/>
    </row>
    <row r="24" spans="1:23" s="3" customFormat="1" ht="13.5" customHeight="1" thickTop="1" thickBot="1" x14ac:dyDescent="0.2">
      <c r="A24" s="124">
        <v>17</v>
      </c>
      <c r="B24" s="124" t="s">
        <v>377</v>
      </c>
      <c r="C24" s="94">
        <v>620</v>
      </c>
      <c r="D24" s="94">
        <v>320</v>
      </c>
      <c r="E24" s="94">
        <f>C24-D24</f>
        <v>300</v>
      </c>
      <c r="F24" s="78"/>
      <c r="G24" s="186">
        <v>53</v>
      </c>
      <c r="H24" s="187" t="s">
        <v>378</v>
      </c>
      <c r="I24" s="133">
        <v>1100</v>
      </c>
      <c r="J24" s="133">
        <v>460</v>
      </c>
      <c r="K24" s="133">
        <f>SUM(I24-J24)</f>
        <v>640</v>
      </c>
      <c r="L24" s="117"/>
      <c r="M24" s="58" t="s">
        <v>379</v>
      </c>
      <c r="N24" s="58"/>
      <c r="O24" s="58"/>
      <c r="P24" s="58"/>
      <c r="Q24" s="58"/>
      <c r="R24" s="58"/>
      <c r="S24" s="33"/>
      <c r="T24" s="51"/>
      <c r="U24" s="10"/>
      <c r="V24" s="10"/>
      <c r="W24" s="10"/>
    </row>
    <row r="25" spans="1:23" s="3" customFormat="1" ht="13.5" customHeight="1" thickTop="1" thickBot="1" x14ac:dyDescent="0.2">
      <c r="A25" s="124">
        <v>18</v>
      </c>
      <c r="B25" s="124" t="s">
        <v>380</v>
      </c>
      <c r="C25" s="94">
        <v>1180</v>
      </c>
      <c r="D25" s="94">
        <v>480</v>
      </c>
      <c r="E25" s="94">
        <f>C25-D25</f>
        <v>700</v>
      </c>
      <c r="F25" s="78"/>
      <c r="G25" s="178">
        <v>54</v>
      </c>
      <c r="H25" s="178" t="s">
        <v>381</v>
      </c>
      <c r="I25" s="92">
        <v>1975</v>
      </c>
      <c r="J25" s="92">
        <v>0</v>
      </c>
      <c r="K25" s="92">
        <f>SUM(I25-J25)</f>
        <v>1975</v>
      </c>
      <c r="L25" s="91"/>
      <c r="M25" s="188" t="s">
        <v>449</v>
      </c>
      <c r="N25" s="137"/>
      <c r="O25" s="137"/>
      <c r="P25" s="137"/>
      <c r="Q25" s="137"/>
      <c r="R25" s="189"/>
      <c r="S25" s="53"/>
      <c r="U25" s="10"/>
      <c r="V25" s="10"/>
      <c r="W25" s="10"/>
    </row>
    <row r="26" spans="1:23" s="3" customFormat="1" ht="13.5" customHeight="1" thickTop="1" thickBot="1" x14ac:dyDescent="0.2">
      <c r="A26" s="124">
        <v>19</v>
      </c>
      <c r="B26" s="124" t="s">
        <v>458</v>
      </c>
      <c r="C26" s="94">
        <v>480</v>
      </c>
      <c r="D26" s="94">
        <v>240</v>
      </c>
      <c r="E26" s="94">
        <f>C26-D26</f>
        <v>240</v>
      </c>
      <c r="F26" s="78"/>
      <c r="G26" s="177">
        <v>55</v>
      </c>
      <c r="H26" s="177" t="s">
        <v>382</v>
      </c>
      <c r="I26" s="21">
        <v>1360</v>
      </c>
      <c r="J26" s="21">
        <v>675</v>
      </c>
      <c r="K26" s="21">
        <f t="shared" ref="K26:K31" si="3">I26-J26</f>
        <v>685</v>
      </c>
      <c r="L26" s="21"/>
      <c r="M26" s="190"/>
      <c r="N26" s="140"/>
      <c r="O26" s="140"/>
      <c r="P26" s="140"/>
      <c r="Q26" s="140"/>
      <c r="R26" s="191"/>
      <c r="S26" s="53"/>
      <c r="U26" s="10"/>
      <c r="V26" s="10"/>
      <c r="W26" s="10"/>
    </row>
    <row r="27" spans="1:23" s="1" customFormat="1" ht="13.5" customHeight="1" thickTop="1" thickBot="1" x14ac:dyDescent="0.2">
      <c r="A27" s="124">
        <v>20</v>
      </c>
      <c r="B27" s="124" t="s">
        <v>383</v>
      </c>
      <c r="C27" s="94">
        <v>420</v>
      </c>
      <c r="D27" s="94">
        <v>270</v>
      </c>
      <c r="E27" s="94">
        <f t="shared" ref="E27:E32" si="4">C27-D27</f>
        <v>150</v>
      </c>
      <c r="F27" s="78"/>
      <c r="G27" s="181">
        <v>56</v>
      </c>
      <c r="H27" s="177" t="s">
        <v>384</v>
      </c>
      <c r="I27" s="21">
        <v>610</v>
      </c>
      <c r="J27" s="21">
        <v>60</v>
      </c>
      <c r="K27" s="21">
        <f t="shared" si="3"/>
        <v>550</v>
      </c>
      <c r="L27" s="21"/>
      <c r="M27" s="192"/>
      <c r="N27" s="143"/>
      <c r="O27" s="143"/>
      <c r="P27" s="143"/>
      <c r="Q27" s="143"/>
      <c r="R27" s="193"/>
      <c r="S27" s="53"/>
      <c r="T27" s="52"/>
      <c r="U27" s="6"/>
      <c r="V27" s="6"/>
      <c r="W27" s="6"/>
    </row>
    <row r="28" spans="1:23" s="1" customFormat="1" ht="13.5" customHeight="1" thickTop="1" x14ac:dyDescent="0.15">
      <c r="A28" s="177">
        <v>22</v>
      </c>
      <c r="B28" s="177" t="s">
        <v>385</v>
      </c>
      <c r="C28" s="21">
        <v>730</v>
      </c>
      <c r="D28" s="21">
        <v>240</v>
      </c>
      <c r="E28" s="21">
        <f t="shared" si="4"/>
        <v>490</v>
      </c>
      <c r="F28" s="21"/>
      <c r="G28" s="176">
        <v>57</v>
      </c>
      <c r="H28" s="17" t="s">
        <v>386</v>
      </c>
      <c r="I28" s="19">
        <v>580</v>
      </c>
      <c r="J28" s="19">
        <v>370</v>
      </c>
      <c r="K28" s="21">
        <f t="shared" si="3"/>
        <v>210</v>
      </c>
      <c r="L28" s="21"/>
      <c r="M28" s="58" t="s">
        <v>35</v>
      </c>
      <c r="N28" s="58"/>
      <c r="O28" s="58"/>
      <c r="P28" s="58"/>
      <c r="Q28" s="58"/>
      <c r="R28" s="58"/>
      <c r="S28" s="33"/>
      <c r="T28" s="52"/>
      <c r="U28" s="6"/>
      <c r="V28" s="6"/>
      <c r="W28" s="6"/>
    </row>
    <row r="29" spans="1:23" s="1" customFormat="1" ht="13.5" customHeight="1" x14ac:dyDescent="0.15">
      <c r="A29" s="17">
        <v>23</v>
      </c>
      <c r="B29" s="17" t="s">
        <v>387</v>
      </c>
      <c r="C29" s="19">
        <v>810</v>
      </c>
      <c r="D29" s="19">
        <v>280</v>
      </c>
      <c r="E29" s="21">
        <f t="shared" si="4"/>
        <v>530</v>
      </c>
      <c r="F29" s="21"/>
      <c r="G29" s="176">
        <v>58</v>
      </c>
      <c r="H29" s="17" t="s">
        <v>388</v>
      </c>
      <c r="I29" s="19">
        <v>400</v>
      </c>
      <c r="J29" s="19">
        <v>100</v>
      </c>
      <c r="K29" s="21">
        <f t="shared" si="3"/>
        <v>300</v>
      </c>
      <c r="L29" s="21"/>
      <c r="M29" s="58" t="s">
        <v>450</v>
      </c>
      <c r="N29" s="58"/>
      <c r="O29" s="58"/>
      <c r="P29" s="58"/>
      <c r="Q29" s="58"/>
      <c r="R29" s="58"/>
      <c r="S29" s="33"/>
      <c r="T29" s="52"/>
      <c r="U29" s="6"/>
      <c r="V29" s="6"/>
      <c r="W29" s="6"/>
    </row>
    <row r="30" spans="1:23" s="1" customFormat="1" ht="13.5" customHeight="1" x14ac:dyDescent="0.15">
      <c r="A30" s="17">
        <v>24</v>
      </c>
      <c r="B30" s="17" t="s">
        <v>389</v>
      </c>
      <c r="C30" s="19">
        <v>1350</v>
      </c>
      <c r="D30" s="19">
        <v>665</v>
      </c>
      <c r="E30" s="21">
        <f t="shared" si="4"/>
        <v>685</v>
      </c>
      <c r="F30" s="21"/>
      <c r="G30" s="176">
        <v>59</v>
      </c>
      <c r="H30" s="17" t="s">
        <v>390</v>
      </c>
      <c r="I30" s="19">
        <v>500</v>
      </c>
      <c r="J30" s="19">
        <v>190</v>
      </c>
      <c r="K30" s="21">
        <f t="shared" si="3"/>
        <v>310</v>
      </c>
      <c r="L30" s="21"/>
      <c r="M30" s="58"/>
      <c r="N30" s="58"/>
      <c r="O30" s="58"/>
      <c r="P30" s="58"/>
      <c r="Q30" s="58"/>
      <c r="R30" s="58"/>
      <c r="S30" s="33"/>
      <c r="U30" s="6"/>
      <c r="V30" s="6"/>
      <c r="W30" s="6"/>
    </row>
    <row r="31" spans="1:23" s="1" customFormat="1" ht="13.5" customHeight="1" x14ac:dyDescent="0.15">
      <c r="A31" s="17">
        <v>25</v>
      </c>
      <c r="B31" s="17" t="s">
        <v>391</v>
      </c>
      <c r="C31" s="19">
        <v>770</v>
      </c>
      <c r="D31" s="19">
        <v>300</v>
      </c>
      <c r="E31" s="21">
        <f t="shared" si="4"/>
        <v>470</v>
      </c>
      <c r="F31" s="21"/>
      <c r="G31" s="176">
        <v>60</v>
      </c>
      <c r="H31" s="17" t="s">
        <v>392</v>
      </c>
      <c r="I31" s="19">
        <v>1040</v>
      </c>
      <c r="J31" s="19">
        <v>300</v>
      </c>
      <c r="K31" s="21">
        <f t="shared" si="3"/>
        <v>740</v>
      </c>
      <c r="L31" s="21"/>
      <c r="M31" s="58" t="s">
        <v>451</v>
      </c>
      <c r="N31" s="58"/>
      <c r="O31" s="58"/>
      <c r="P31" s="58"/>
      <c r="Q31" s="58"/>
      <c r="R31" s="58"/>
      <c r="S31" s="33"/>
      <c r="U31" s="6"/>
      <c r="V31" s="6"/>
      <c r="W31" s="6"/>
    </row>
    <row r="32" spans="1:23" s="1" customFormat="1" ht="13.5" customHeight="1" thickBot="1" x14ac:dyDescent="0.2">
      <c r="A32" s="17">
        <v>26</v>
      </c>
      <c r="B32" s="17" t="s">
        <v>393</v>
      </c>
      <c r="C32" s="19">
        <v>1000</v>
      </c>
      <c r="D32" s="19">
        <v>490</v>
      </c>
      <c r="E32" s="19">
        <f t="shared" si="4"/>
        <v>510</v>
      </c>
      <c r="F32" s="21"/>
      <c r="G32" s="182"/>
      <c r="H32" s="88" t="s">
        <v>325</v>
      </c>
      <c r="I32" s="79">
        <f>SUM(I26:I31)</f>
        <v>4490</v>
      </c>
      <c r="J32" s="79">
        <f>SUM(J26:J31)</f>
        <v>1695</v>
      </c>
      <c r="K32" s="79">
        <f>SUM(K26:K31)</f>
        <v>2795</v>
      </c>
      <c r="L32" s="78"/>
      <c r="M32" s="58"/>
      <c r="N32" s="58"/>
      <c r="O32" s="58"/>
      <c r="P32" s="58"/>
      <c r="Q32" s="58"/>
      <c r="R32" s="58"/>
      <c r="S32" s="33"/>
      <c r="U32" s="6"/>
      <c r="V32" s="6"/>
      <c r="W32" s="6"/>
    </row>
    <row r="33" spans="1:23" s="1" customFormat="1" ht="13.5" customHeight="1" thickTop="1" thickBot="1" x14ac:dyDescent="0.2">
      <c r="A33" s="88"/>
      <c r="B33" s="88" t="s">
        <v>325</v>
      </c>
      <c r="C33" s="79">
        <f>SUM(C28:C32)</f>
        <v>4660</v>
      </c>
      <c r="D33" s="79">
        <f>SUM(D28:D32)</f>
        <v>1975</v>
      </c>
      <c r="E33" s="79">
        <f>SUM(E28:E32)</f>
        <v>2685</v>
      </c>
      <c r="F33" s="78"/>
      <c r="G33" s="181">
        <v>61</v>
      </c>
      <c r="H33" s="177" t="s">
        <v>394</v>
      </c>
      <c r="I33" s="21">
        <v>1045</v>
      </c>
      <c r="J33" s="21">
        <v>745</v>
      </c>
      <c r="K33" s="21">
        <f>I33-J33</f>
        <v>300</v>
      </c>
      <c r="L33" s="21"/>
      <c r="M33" s="58" t="s">
        <v>38</v>
      </c>
      <c r="N33" s="58"/>
      <c r="O33" s="58"/>
      <c r="P33" s="58"/>
      <c r="Q33" s="58"/>
      <c r="R33" s="58"/>
      <c r="S33" s="33"/>
      <c r="U33" s="6"/>
      <c r="V33" s="6"/>
      <c r="W33" s="6"/>
    </row>
    <row r="34" spans="1:23" s="1" customFormat="1" ht="13.5" customHeight="1" thickTop="1" x14ac:dyDescent="0.15">
      <c r="A34" s="177">
        <v>27</v>
      </c>
      <c r="B34" s="177" t="s">
        <v>395</v>
      </c>
      <c r="C34" s="21">
        <v>1780</v>
      </c>
      <c r="D34" s="21">
        <v>420</v>
      </c>
      <c r="E34" s="21">
        <f>C34-D34</f>
        <v>1360</v>
      </c>
      <c r="F34" s="21"/>
      <c r="G34" s="176">
        <v>62</v>
      </c>
      <c r="H34" s="17" t="s">
        <v>396</v>
      </c>
      <c r="I34" s="19">
        <v>805</v>
      </c>
      <c r="J34" s="19">
        <v>550</v>
      </c>
      <c r="K34" s="21">
        <f t="shared" ref="K34:K39" si="5">I34-J34</f>
        <v>255</v>
      </c>
      <c r="L34" s="21"/>
      <c r="M34" s="58" t="s">
        <v>452</v>
      </c>
      <c r="N34" s="58"/>
      <c r="O34" s="58"/>
      <c r="P34" s="58"/>
      <c r="Q34" s="58"/>
      <c r="R34" s="58"/>
      <c r="S34" s="33"/>
      <c r="U34" s="6"/>
      <c r="V34" s="6"/>
      <c r="W34" s="6"/>
    </row>
    <row r="35" spans="1:23" s="1" customFormat="1" ht="13.5" customHeight="1" x14ac:dyDescent="0.15">
      <c r="A35" s="17">
        <v>28</v>
      </c>
      <c r="B35" s="17" t="s">
        <v>397</v>
      </c>
      <c r="C35" s="19">
        <v>530</v>
      </c>
      <c r="D35" s="19">
        <v>260</v>
      </c>
      <c r="E35" s="21">
        <f>C35-D35</f>
        <v>270</v>
      </c>
      <c r="F35" s="21"/>
      <c r="G35" s="176">
        <v>63</v>
      </c>
      <c r="H35" s="17" t="s">
        <v>398</v>
      </c>
      <c r="I35" s="19">
        <v>765</v>
      </c>
      <c r="J35" s="19">
        <v>425</v>
      </c>
      <c r="K35" s="21">
        <f t="shared" si="5"/>
        <v>340</v>
      </c>
      <c r="L35" s="21"/>
      <c r="M35" s="58"/>
      <c r="N35" s="58"/>
      <c r="O35" s="58"/>
      <c r="P35" s="58"/>
      <c r="Q35" s="58"/>
      <c r="R35" s="58"/>
      <c r="S35" s="33"/>
      <c r="U35" s="6"/>
      <c r="V35" s="6"/>
      <c r="W35" s="6"/>
    </row>
    <row r="36" spans="1:23" s="1" customFormat="1" ht="13.5" customHeight="1" x14ac:dyDescent="0.15">
      <c r="A36" s="17">
        <v>29</v>
      </c>
      <c r="B36" s="17" t="s">
        <v>399</v>
      </c>
      <c r="C36" s="19">
        <v>430</v>
      </c>
      <c r="D36" s="19">
        <v>395</v>
      </c>
      <c r="E36" s="21">
        <f>C36-D36</f>
        <v>35</v>
      </c>
      <c r="F36" s="21"/>
      <c r="G36" s="176">
        <v>64</v>
      </c>
      <c r="H36" s="17" t="s">
        <v>400</v>
      </c>
      <c r="I36" s="19">
        <v>1040</v>
      </c>
      <c r="J36" s="19">
        <v>940</v>
      </c>
      <c r="K36" s="21">
        <f t="shared" si="5"/>
        <v>100</v>
      </c>
      <c r="L36" s="21"/>
      <c r="M36" s="58" t="s">
        <v>40</v>
      </c>
      <c r="N36" s="58"/>
      <c r="O36" s="58"/>
      <c r="P36" s="58"/>
      <c r="Q36" s="58"/>
      <c r="R36" s="58"/>
      <c r="S36" s="33"/>
      <c r="U36" s="6"/>
      <c r="V36" s="6"/>
      <c r="W36" s="6"/>
    </row>
    <row r="37" spans="1:23" s="4" customFormat="1" ht="13.5" customHeight="1" thickBot="1" x14ac:dyDescent="0.2">
      <c r="A37" s="88"/>
      <c r="B37" s="88" t="s">
        <v>325</v>
      </c>
      <c r="C37" s="79">
        <f>SUM(C34:C36)</f>
        <v>2740</v>
      </c>
      <c r="D37" s="79">
        <f>SUM(D34:D36)</f>
        <v>1075</v>
      </c>
      <c r="E37" s="79">
        <f>SUM(E34:E36)</f>
        <v>1665</v>
      </c>
      <c r="F37" s="78"/>
      <c r="G37" s="176">
        <v>65</v>
      </c>
      <c r="H37" s="17" t="s">
        <v>401</v>
      </c>
      <c r="I37" s="19">
        <v>585</v>
      </c>
      <c r="J37" s="19">
        <v>585</v>
      </c>
      <c r="K37" s="21">
        <f t="shared" si="5"/>
        <v>0</v>
      </c>
      <c r="L37" s="21"/>
      <c r="M37" s="58" t="s">
        <v>41</v>
      </c>
      <c r="N37" s="58"/>
      <c r="O37" s="58"/>
      <c r="P37" s="58"/>
      <c r="Q37" s="58"/>
      <c r="R37" s="58"/>
      <c r="S37" s="33"/>
      <c r="U37" s="34"/>
      <c r="V37" s="34"/>
      <c r="W37" s="34"/>
    </row>
    <row r="38" spans="1:23" s="1" customFormat="1" ht="13.5" customHeight="1" thickTop="1" x14ac:dyDescent="0.15">
      <c r="A38" s="177">
        <v>30</v>
      </c>
      <c r="B38" s="177" t="s">
        <v>402</v>
      </c>
      <c r="C38" s="21">
        <v>875</v>
      </c>
      <c r="D38" s="21">
        <v>620</v>
      </c>
      <c r="E38" s="21">
        <f>C38-D38</f>
        <v>255</v>
      </c>
      <c r="F38" s="21"/>
      <c r="G38" s="176">
        <v>66</v>
      </c>
      <c r="H38" s="17" t="s">
        <v>403</v>
      </c>
      <c r="I38" s="19">
        <v>565</v>
      </c>
      <c r="J38" s="19">
        <v>560</v>
      </c>
      <c r="K38" s="21">
        <f t="shared" si="5"/>
        <v>5</v>
      </c>
      <c r="L38" s="21"/>
      <c r="M38" s="58" t="s">
        <v>42</v>
      </c>
      <c r="N38" s="58"/>
      <c r="O38" s="58" t="s">
        <v>27</v>
      </c>
      <c r="P38" s="58"/>
      <c r="Q38" s="58" t="s">
        <v>43</v>
      </c>
      <c r="R38" s="58"/>
      <c r="S38" s="33"/>
      <c r="U38" s="6"/>
      <c r="V38" s="6"/>
      <c r="W38" s="6"/>
    </row>
    <row r="39" spans="1:23" s="1" customFormat="1" ht="13.5" customHeight="1" x14ac:dyDescent="0.15">
      <c r="A39" s="17">
        <v>31</v>
      </c>
      <c r="B39" s="17" t="s">
        <v>404</v>
      </c>
      <c r="C39" s="19">
        <v>860</v>
      </c>
      <c r="D39" s="19">
        <v>580</v>
      </c>
      <c r="E39" s="21">
        <f>C39-D39</f>
        <v>280</v>
      </c>
      <c r="F39" s="21"/>
      <c r="G39" s="176">
        <v>67</v>
      </c>
      <c r="H39" s="17" t="s">
        <v>405</v>
      </c>
      <c r="I39" s="121">
        <v>1080</v>
      </c>
      <c r="J39" s="121">
        <v>630</v>
      </c>
      <c r="K39" s="21">
        <f t="shared" si="5"/>
        <v>450</v>
      </c>
      <c r="L39" s="21"/>
      <c r="M39" s="58" t="s">
        <v>44</v>
      </c>
      <c r="N39" s="58"/>
      <c r="O39" s="58"/>
      <c r="P39" s="58"/>
      <c r="Q39" s="58"/>
      <c r="R39" s="58"/>
      <c r="S39" s="33"/>
      <c r="U39" s="6"/>
      <c r="V39" s="6"/>
      <c r="W39" s="6"/>
    </row>
    <row r="40" spans="1:23" s="4" customFormat="1" ht="13.5" customHeight="1" thickBot="1" x14ac:dyDescent="0.2">
      <c r="A40" s="17">
        <v>32</v>
      </c>
      <c r="B40" s="17" t="s">
        <v>455</v>
      </c>
      <c r="C40" s="19">
        <v>350</v>
      </c>
      <c r="D40" s="19">
        <v>320</v>
      </c>
      <c r="E40" s="21">
        <f>C40-D40</f>
        <v>30</v>
      </c>
      <c r="F40" s="21"/>
      <c r="G40" s="182"/>
      <c r="H40" s="88" t="s">
        <v>325</v>
      </c>
      <c r="I40" s="79">
        <f>SUM(I33:I39)</f>
        <v>5885</v>
      </c>
      <c r="J40" s="79">
        <f>SUM(J33:J39)</f>
        <v>4435</v>
      </c>
      <c r="K40" s="79">
        <f>SUM(K33:K39)</f>
        <v>1450</v>
      </c>
      <c r="L40" s="78"/>
      <c r="M40" s="58"/>
      <c r="N40" s="58"/>
      <c r="O40" s="58"/>
      <c r="P40" s="58"/>
      <c r="Q40" s="58"/>
      <c r="R40" s="58"/>
      <c r="S40" s="33"/>
      <c r="U40" s="34"/>
      <c r="V40" s="34"/>
      <c r="W40" s="34"/>
    </row>
    <row r="41" spans="1:23" s="1" customFormat="1" ht="13.5" customHeight="1" thickTop="1" x14ac:dyDescent="0.15">
      <c r="A41" s="17">
        <v>33</v>
      </c>
      <c r="B41" s="17" t="s">
        <v>406</v>
      </c>
      <c r="C41" s="19">
        <v>1060</v>
      </c>
      <c r="D41" s="19">
        <v>120</v>
      </c>
      <c r="E41" s="21">
        <f>C41-D41</f>
        <v>940</v>
      </c>
      <c r="F41" s="21"/>
      <c r="G41" s="177">
        <v>68</v>
      </c>
      <c r="H41" s="177" t="s">
        <v>407</v>
      </c>
      <c r="I41" s="21">
        <v>700</v>
      </c>
      <c r="J41" s="21">
        <v>460</v>
      </c>
      <c r="K41" s="21">
        <f t="shared" ref="K41:K46" si="6">SUM(I41-J41)</f>
        <v>240</v>
      </c>
      <c r="L41" s="21"/>
      <c r="M41" s="58" t="s">
        <v>42</v>
      </c>
      <c r="N41" s="58"/>
      <c r="O41" s="58" t="s">
        <v>28</v>
      </c>
      <c r="P41" s="58"/>
      <c r="Q41" s="58" t="s">
        <v>31</v>
      </c>
      <c r="R41" s="58"/>
      <c r="S41" s="33"/>
      <c r="U41" s="6"/>
      <c r="V41" s="6"/>
      <c r="W41" s="6"/>
    </row>
    <row r="42" spans="1:23" s="1" customFormat="1" ht="13.5" customHeight="1" x14ac:dyDescent="0.15">
      <c r="A42" s="17">
        <v>34</v>
      </c>
      <c r="B42" s="17" t="s">
        <v>408</v>
      </c>
      <c r="C42" s="19">
        <v>670</v>
      </c>
      <c r="D42" s="19">
        <v>295</v>
      </c>
      <c r="E42" s="21">
        <f>C42-D42</f>
        <v>375</v>
      </c>
      <c r="F42" s="21"/>
      <c r="G42" s="17">
        <v>69</v>
      </c>
      <c r="H42" s="17" t="s">
        <v>409</v>
      </c>
      <c r="I42" s="19">
        <v>795</v>
      </c>
      <c r="J42" s="19">
        <v>20</v>
      </c>
      <c r="K42" s="21">
        <f t="shared" si="6"/>
        <v>775</v>
      </c>
      <c r="L42" s="21"/>
      <c r="M42" s="58" t="s">
        <v>44</v>
      </c>
      <c r="N42" s="58"/>
      <c r="O42" s="58"/>
      <c r="P42" s="58"/>
      <c r="Q42" s="58"/>
      <c r="R42" s="58"/>
      <c r="S42" s="33"/>
      <c r="U42" s="6"/>
      <c r="V42" s="6"/>
      <c r="W42" s="6"/>
    </row>
    <row r="43" spans="1:23" s="1" customFormat="1" ht="13.5" customHeight="1" thickBot="1" x14ac:dyDescent="0.2">
      <c r="A43" s="88"/>
      <c r="B43" s="88" t="s">
        <v>325</v>
      </c>
      <c r="C43" s="79">
        <f>SUM(C38:C42)</f>
        <v>3815</v>
      </c>
      <c r="D43" s="79">
        <f>SUM(D38:D42)</f>
        <v>1935</v>
      </c>
      <c r="E43" s="79">
        <f>SUM(E38:E42)</f>
        <v>1880</v>
      </c>
      <c r="F43" s="78"/>
      <c r="G43" s="17">
        <v>70</v>
      </c>
      <c r="H43" s="17" t="s">
        <v>410</v>
      </c>
      <c r="I43" s="19">
        <v>1085</v>
      </c>
      <c r="J43" s="19">
        <v>630</v>
      </c>
      <c r="K43" s="21">
        <f t="shared" si="6"/>
        <v>455</v>
      </c>
      <c r="L43" s="21"/>
      <c r="M43" s="58"/>
      <c r="N43" s="58"/>
      <c r="O43" s="58"/>
      <c r="P43" s="58"/>
      <c r="Q43" s="58"/>
      <c r="R43" s="58"/>
      <c r="S43" s="33"/>
      <c r="U43" s="6"/>
      <c r="V43" s="6"/>
      <c r="W43" s="6"/>
    </row>
    <row r="44" spans="1:23" s="1" customFormat="1" ht="13.5" customHeight="1" thickTop="1" x14ac:dyDescent="0.15">
      <c r="A44" s="194">
        <v>35</v>
      </c>
      <c r="B44" s="177" t="s">
        <v>411</v>
      </c>
      <c r="C44" s="21">
        <v>910</v>
      </c>
      <c r="D44" s="21">
        <v>680</v>
      </c>
      <c r="E44" s="21">
        <f>C44-D44</f>
        <v>230</v>
      </c>
      <c r="F44" s="21"/>
      <c r="G44" s="17">
        <v>71</v>
      </c>
      <c r="H44" s="17" t="s">
        <v>412</v>
      </c>
      <c r="I44" s="19">
        <v>935</v>
      </c>
      <c r="J44" s="19">
        <v>645</v>
      </c>
      <c r="K44" s="21">
        <f t="shared" si="6"/>
        <v>290</v>
      </c>
      <c r="L44" s="21"/>
      <c r="M44" s="58" t="s">
        <v>45</v>
      </c>
      <c r="N44" s="58"/>
      <c r="O44" s="58"/>
      <c r="P44" s="58"/>
      <c r="Q44" s="58"/>
      <c r="R44" s="58"/>
      <c r="S44" s="33"/>
      <c r="U44" s="6"/>
      <c r="V44" s="6"/>
      <c r="W44" s="6"/>
    </row>
    <row r="45" spans="1:23" s="1" customFormat="1" ht="13.5" customHeight="1" x14ac:dyDescent="0.15">
      <c r="A45" s="17">
        <v>36</v>
      </c>
      <c r="B45" s="17" t="s">
        <v>413</v>
      </c>
      <c r="C45" s="19">
        <v>470</v>
      </c>
      <c r="D45" s="19">
        <v>310</v>
      </c>
      <c r="E45" s="21">
        <f>C45-D45</f>
        <v>160</v>
      </c>
      <c r="F45" s="21"/>
      <c r="G45" s="17">
        <v>72</v>
      </c>
      <c r="H45" s="17" t="s">
        <v>414</v>
      </c>
      <c r="I45" s="19">
        <v>200</v>
      </c>
      <c r="J45" s="19">
        <v>90</v>
      </c>
      <c r="K45" s="21">
        <f t="shared" si="6"/>
        <v>110</v>
      </c>
      <c r="L45" s="21"/>
      <c r="M45" s="58"/>
      <c r="N45" s="58"/>
      <c r="O45" s="58"/>
      <c r="P45" s="58"/>
      <c r="Q45" s="58"/>
      <c r="R45" s="58"/>
      <c r="S45" s="33"/>
      <c r="U45" s="6"/>
      <c r="V45" s="6"/>
      <c r="W45" s="6"/>
    </row>
    <row r="46" spans="1:23" s="1" customFormat="1" ht="13.5" customHeight="1" x14ac:dyDescent="0.15">
      <c r="A46" s="195"/>
      <c r="B46" s="195" t="s">
        <v>325</v>
      </c>
      <c r="C46" s="119">
        <f>SUM(C44:C45)</f>
        <v>1380</v>
      </c>
      <c r="D46" s="119">
        <f>SUM(D44:D45)</f>
        <v>990</v>
      </c>
      <c r="E46" s="118">
        <f>SUM(E44:E45)</f>
        <v>390</v>
      </c>
      <c r="F46" s="23"/>
      <c r="G46" s="195">
        <v>73</v>
      </c>
      <c r="H46" s="195" t="s">
        <v>415</v>
      </c>
      <c r="I46" s="23">
        <v>655</v>
      </c>
      <c r="J46" s="23">
        <v>300</v>
      </c>
      <c r="K46" s="21">
        <f t="shared" si="6"/>
        <v>355</v>
      </c>
      <c r="L46" s="117"/>
      <c r="M46" s="58"/>
      <c r="N46" s="58"/>
      <c r="O46" s="58"/>
      <c r="P46" s="58"/>
      <c r="Q46" s="58"/>
      <c r="R46" s="58"/>
      <c r="S46" s="33"/>
      <c r="U46" s="6"/>
      <c r="V46" s="6"/>
      <c r="W46" s="6"/>
    </row>
    <row r="47" spans="1:23" s="1" customFormat="1" x14ac:dyDescent="0.15">
      <c r="A47" s="58" t="s">
        <v>416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196" t="s">
        <v>453</v>
      </c>
      <c r="N47" s="196"/>
      <c r="O47" s="196"/>
      <c r="P47" s="196"/>
      <c r="Q47" s="196"/>
      <c r="R47" s="196"/>
      <c r="S47" s="14"/>
      <c r="U47" s="6"/>
      <c r="V47" s="6"/>
      <c r="W47" s="6"/>
    </row>
    <row r="48" spans="1:23" s="1" customFormat="1" x14ac:dyDescent="0.1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196"/>
      <c r="N48" s="196"/>
      <c r="O48" s="196"/>
      <c r="P48" s="196"/>
      <c r="Q48" s="196"/>
      <c r="R48" s="196"/>
      <c r="S48" s="14"/>
      <c r="U48" s="6"/>
      <c r="V48" s="6"/>
      <c r="W48" s="6"/>
    </row>
    <row r="49" spans="1:23" s="1" customFormat="1" x14ac:dyDescent="0.15">
      <c r="A49" s="80"/>
      <c r="B49" s="197"/>
      <c r="C49" s="197"/>
      <c r="D49" s="197"/>
      <c r="E49" s="197"/>
      <c r="F49" s="197"/>
      <c r="G49" s="198"/>
      <c r="H49" s="18"/>
      <c r="I49" s="4"/>
      <c r="J49" s="4"/>
      <c r="K49" s="4"/>
      <c r="L49" s="4"/>
      <c r="M49" s="4"/>
      <c r="N49" s="18"/>
      <c r="O49" s="197"/>
      <c r="P49" s="73">
        <v>45017</v>
      </c>
      <c r="Q49" s="73"/>
      <c r="R49" s="199" t="s">
        <v>444</v>
      </c>
      <c r="S49" s="6"/>
      <c r="U49" s="6"/>
      <c r="V49" s="6"/>
      <c r="W49" s="6"/>
    </row>
    <row r="50" spans="1:23" s="1" customFormat="1" x14ac:dyDescent="0.15">
      <c r="A50" s="6"/>
      <c r="B50" s="39"/>
      <c r="C50" s="44"/>
      <c r="D50" s="44"/>
      <c r="E50" s="34"/>
      <c r="F50" s="44"/>
      <c r="G50" s="45"/>
      <c r="H50" s="39"/>
      <c r="I50" s="34"/>
      <c r="J50" s="34"/>
      <c r="K50" s="34"/>
      <c r="L50" s="34"/>
      <c r="M50" s="34"/>
      <c r="N50" s="39"/>
      <c r="O50" s="44"/>
      <c r="P50" s="44"/>
      <c r="Q50" s="44"/>
      <c r="R50" s="44"/>
      <c r="S50" s="6"/>
      <c r="T50" s="6"/>
      <c r="U50" s="6"/>
      <c r="V50" s="6"/>
      <c r="W50" s="6"/>
    </row>
    <row r="51" spans="1:23" s="1" customFormat="1" x14ac:dyDescent="0.15">
      <c r="A51" s="6"/>
      <c r="B51" s="39"/>
      <c r="C51" s="34"/>
      <c r="D51" s="34"/>
      <c r="E51" s="34"/>
      <c r="F51" s="34"/>
      <c r="G51" s="45"/>
      <c r="H51" s="39"/>
      <c r="I51" s="34"/>
      <c r="J51" s="34"/>
      <c r="K51" s="34"/>
      <c r="L51" s="34"/>
      <c r="M51" s="34"/>
      <c r="N51" s="39"/>
      <c r="O51" s="34"/>
      <c r="P51" s="34"/>
      <c r="Q51" s="34"/>
      <c r="R51" s="34"/>
      <c r="S51" s="6"/>
      <c r="T51" s="6"/>
      <c r="U51" s="6"/>
      <c r="V51" s="6"/>
      <c r="W51" s="6"/>
    </row>
    <row r="52" spans="1:23" x14ac:dyDescent="0.15">
      <c r="B52" s="39"/>
      <c r="C52" s="34"/>
      <c r="D52" s="34"/>
      <c r="E52" s="34"/>
      <c r="F52" s="44"/>
      <c r="G52" s="45"/>
      <c r="H52" s="46"/>
      <c r="I52" s="44"/>
      <c r="J52" s="44"/>
      <c r="K52" s="44"/>
      <c r="L52" s="44"/>
      <c r="M52" s="44"/>
      <c r="N52" s="46"/>
      <c r="O52" s="44"/>
      <c r="P52" s="44"/>
      <c r="Q52" s="44"/>
      <c r="R52" s="44"/>
    </row>
    <row r="53" spans="1:23" x14ac:dyDescent="0.15">
      <c r="A53" s="13"/>
      <c r="B53" s="39"/>
      <c r="C53" s="44"/>
      <c r="D53" s="44"/>
      <c r="E53" s="44"/>
      <c r="F53" s="44"/>
      <c r="G53" s="45"/>
      <c r="H53" s="46"/>
      <c r="I53" s="44"/>
      <c r="J53" s="44"/>
      <c r="K53" s="44"/>
      <c r="L53" s="44"/>
      <c r="M53" s="44"/>
      <c r="N53" s="44"/>
      <c r="O53" s="44"/>
      <c r="P53" s="44"/>
      <c r="Q53" s="44"/>
      <c r="R53" s="44"/>
    </row>
    <row r="54" spans="1:23" x14ac:dyDescent="0.15">
      <c r="A54" s="13"/>
      <c r="B54" s="39"/>
      <c r="C54" s="34"/>
      <c r="D54" s="34"/>
      <c r="E54" s="44"/>
      <c r="F54" s="44"/>
      <c r="G54" s="45"/>
      <c r="H54" s="46"/>
      <c r="I54" s="44"/>
      <c r="J54" s="44"/>
      <c r="K54" s="44"/>
      <c r="L54" s="44"/>
      <c r="M54" s="44"/>
      <c r="N54" s="44"/>
      <c r="O54" s="44"/>
      <c r="P54" s="44"/>
      <c r="Q54" s="44"/>
      <c r="R54" s="44"/>
    </row>
    <row r="55" spans="1:23" x14ac:dyDescent="0.15">
      <c r="A55" s="13"/>
      <c r="B55" s="39"/>
      <c r="C55" s="34"/>
      <c r="D55" s="34"/>
      <c r="E55" s="34"/>
      <c r="F55" s="34"/>
      <c r="G55" s="45"/>
      <c r="H55" s="46"/>
      <c r="I55" s="44"/>
      <c r="J55" s="44"/>
      <c r="K55" s="44"/>
      <c r="L55" s="44"/>
      <c r="M55" s="44"/>
      <c r="N55" s="44"/>
      <c r="O55" s="44"/>
      <c r="P55" s="44"/>
      <c r="Q55" s="44"/>
      <c r="R55" s="44"/>
    </row>
    <row r="56" spans="1:23" x14ac:dyDescent="0.15">
      <c r="A56" s="13"/>
      <c r="B56" s="44"/>
      <c r="C56" s="44"/>
      <c r="D56" s="44"/>
      <c r="E56" s="44"/>
      <c r="F56" s="44"/>
      <c r="G56" s="45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</row>
    <row r="57" spans="1:23" x14ac:dyDescent="0.15">
      <c r="A57" s="13"/>
      <c r="B57" s="13"/>
      <c r="G57" s="5"/>
      <c r="H57" s="13"/>
    </row>
    <row r="58" spans="1:23" x14ac:dyDescent="0.15">
      <c r="B58" s="13"/>
      <c r="G58" s="5"/>
      <c r="H58" s="13"/>
    </row>
    <row r="59" spans="1:23" x14ac:dyDescent="0.15">
      <c r="G59" s="5"/>
      <c r="H59" s="13"/>
    </row>
    <row r="60" spans="1:23" x14ac:dyDescent="0.15">
      <c r="G60" s="5"/>
      <c r="H60" s="13"/>
    </row>
  </sheetData>
  <mergeCells count="34">
    <mergeCell ref="P49:Q49"/>
    <mergeCell ref="O1"/>
    <mergeCell ref="H1:N1"/>
    <mergeCell ref="M29:N30"/>
    <mergeCell ref="M44:N44"/>
    <mergeCell ref="M38:N38"/>
    <mergeCell ref="M31:N32"/>
    <mergeCell ref="O41:P41"/>
    <mergeCell ref="O39:P40"/>
    <mergeCell ref="M33:R33"/>
    <mergeCell ref="Q42:R43"/>
    <mergeCell ref="M45:N46"/>
    <mergeCell ref="M21:R21"/>
    <mergeCell ref="M37:R37"/>
    <mergeCell ref="M36:R36"/>
    <mergeCell ref="M22:R23"/>
    <mergeCell ref="M24:R24"/>
    <mergeCell ref="O31:R32"/>
    <mergeCell ref="M41:N41"/>
    <mergeCell ref="M25:R27"/>
    <mergeCell ref="O45:R46"/>
    <mergeCell ref="O42:P43"/>
    <mergeCell ref="M39:N40"/>
    <mergeCell ref="O29:R30"/>
    <mergeCell ref="Q38:R38"/>
    <mergeCell ref="Q41:R41"/>
    <mergeCell ref="Q39:R40"/>
    <mergeCell ref="O38:P38"/>
    <mergeCell ref="M28:R28"/>
    <mergeCell ref="A47:L48"/>
    <mergeCell ref="M42:N43"/>
    <mergeCell ref="M47:R48"/>
    <mergeCell ref="O44:R44"/>
    <mergeCell ref="M34:R35"/>
  </mergeCells>
  <phoneticPr fontId="2"/>
  <dataValidations count="1">
    <dataValidation imeMode="off" allowBlank="1" showInputMessage="1" showErrorMessage="1" sqref="O3:R6 E3:G46 C42:D46 C3:D39 M3:M20 S3:S20 O7:Q12 O13:R20 C59:F65536 A58:A65536 I61:L65536 G61:G65536 A3:A46 I3:L46" xr:uid="{00000000-0002-0000-0800-000000000000}"/>
  </dataValidations>
  <printOptions horizontalCentered="1" verticalCentered="1"/>
  <pageMargins left="0.59055118110236227" right="0.59055118110236227" top="0.17" bottom="0.17" header="0.17" footer="0.17"/>
  <pageSetup paperSize="9" scale="95" orientation="landscape" verticalDpi="4294967293" r:id="rId1"/>
  <headerFooter alignWithMargins="0"/>
  <ignoredErrors>
    <ignoredError sqref="C46 I32:J32 C33:D33 I23:J23 C17:D17 C13:D13 C22:D22 P20" formulaRange="1"/>
    <ignoredError sqref="Q18 E17 E33 E13 K6 K10 E22 E37 E43 K32 E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総合</vt:lpstr>
      <vt:lpstr>本庁</vt:lpstr>
      <vt:lpstr>北部</vt:lpstr>
      <vt:lpstr>中央</vt:lpstr>
      <vt:lpstr>久里浜</vt:lpstr>
      <vt:lpstr>西部</vt:lpstr>
      <vt:lpstr>金沢</vt:lpstr>
      <vt:lpstr>総合!Print_Area</vt:lpstr>
      <vt:lpstr>本庁!Print_Area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user03</cp:lastModifiedBy>
  <cp:lastPrinted>2023-03-14T02:26:29Z</cp:lastPrinted>
  <dcterms:created xsi:type="dcterms:W3CDTF">2004-11-24T09:06:18Z</dcterms:created>
  <dcterms:modified xsi:type="dcterms:W3CDTF">2023-03-14T02:41:26Z</dcterms:modified>
</cp:coreProperties>
</file>